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3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'2013'!$12:$14</definedName>
    <definedName name="_xlnm.Print_Area" localSheetId="0">'2013'!$A$1:$K$398</definedName>
  </definedNames>
  <calcPr fullCalcOnLoad="1"/>
</workbook>
</file>

<file path=xl/sharedStrings.xml><?xml version="1.0" encoding="utf-8"?>
<sst xmlns="http://schemas.openxmlformats.org/spreadsheetml/2006/main" count="704" uniqueCount="292">
  <si>
    <t>САНКТ-ПЕТЕРБУРГА МУНИЦИПАЛЬНЫЙ ОКРУГ ПОЛЮСТРОВО</t>
  </si>
  <si>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</si>
  <si>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</si>
  <si>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</si>
  <si>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</si>
  <si>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</si>
  <si>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</si>
  <si>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</si>
  <si>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</si>
  <si>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Глава муниципального образования</t>
  </si>
  <si>
    <t>0020001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</si>
  <si>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</si>
  <si>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</si>
  <si>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</si>
  <si>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</si>
  <si>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0020002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</si>
  <si>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</si>
  <si>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</si>
  <si>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</si>
  <si>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</si>
  <si>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</si>
  <si>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</si>
  <si>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</si>
  <si>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Осуществление отдельных госполномочий по составлению протоколов</t>
  </si>
  <si>
    <t>0020007</t>
  </si>
  <si>
    <t>об административных правонарушениях</t>
  </si>
  <si>
    <t>Выполнение отдельных государственных полномочий за счет</t>
  </si>
  <si>
    <t>субвенций из фонда компенсаций Санкт-Петербурга</t>
  </si>
  <si>
    <t>598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</si>
  <si>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</si>
  <si>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</si>
  <si>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</si>
  <si>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</si>
  <si>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0700001</t>
  </si>
  <si>
    <t>Другие общегосударственные вопросы</t>
  </si>
  <si>
    <t>0113</t>
  </si>
  <si>
    <t>0920001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</si>
  <si>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</si>
  <si>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</si>
  <si>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</si>
  <si>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</si>
  <si>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</si>
  <si>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</si>
  <si>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</si>
  <si>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</si>
  <si>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</si>
  <si>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2190001</t>
  </si>
  <si>
    <t>2190002</t>
  </si>
  <si>
    <t>2190003</t>
  </si>
  <si>
    <t>2190004</t>
  </si>
  <si>
    <t>Национальная экономика</t>
  </si>
  <si>
    <t>0400</t>
  </si>
  <si>
    <t>Общеэкономические вопросы</t>
  </si>
  <si>
    <t>0401</t>
  </si>
  <si>
    <t>Расходы на участие в организации и финансировании:</t>
  </si>
  <si>
    <t>5100001</t>
  </si>
  <si>
    <t>5100002</t>
  </si>
  <si>
    <t>Жилищно-коммунальное хозяйство</t>
  </si>
  <si>
    <t>0500</t>
  </si>
  <si>
    <t>Благоустройство</t>
  </si>
  <si>
    <t>0503</t>
  </si>
  <si>
    <t>6000101</t>
  </si>
  <si>
    <t>6000102</t>
  </si>
  <si>
    <t>6000103</t>
  </si>
  <si>
    <t>6000104</t>
  </si>
  <si>
    <t>6000201</t>
  </si>
  <si>
    <t>6000202</t>
  </si>
  <si>
    <t>6000301</t>
  </si>
  <si>
    <t>6000302</t>
  </si>
  <si>
    <t>6000601</t>
  </si>
  <si>
    <t>7950001</t>
  </si>
  <si>
    <t>6000602</t>
  </si>
  <si>
    <t>Образование</t>
  </si>
  <si>
    <t>0700</t>
  </si>
  <si>
    <t>Молодежная политика и оздоровление детей</t>
  </si>
  <si>
    <t>0707</t>
  </si>
  <si>
    <t>4310001</t>
  </si>
  <si>
    <t>4310002</t>
  </si>
  <si>
    <t>Культура,  кинематография</t>
  </si>
  <si>
    <t>0800</t>
  </si>
  <si>
    <t>Культура</t>
  </si>
  <si>
    <t>0801</t>
  </si>
  <si>
    <t>4400001</t>
  </si>
  <si>
    <t>Расходы на реализацию целевой  программы  поздравления юбиляров</t>
  </si>
  <si>
    <t xml:space="preserve">Социальная политика </t>
  </si>
  <si>
    <t>1000</t>
  </si>
  <si>
    <t>Охрана семьи и детства</t>
  </si>
  <si>
    <t>1004</t>
  </si>
  <si>
    <t>0020006</t>
  </si>
  <si>
    <t>5201301</t>
  </si>
  <si>
    <t>5201302</t>
  </si>
  <si>
    <t>Другие вопросы в области социальной политики</t>
  </si>
  <si>
    <t>1006</t>
  </si>
  <si>
    <t>Физическая культура 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</si>
  <si>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</si>
  <si>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</si>
  <si>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</si>
  <si>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</si>
  <si>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</si>
  <si>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</si>
  <si>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</si>
  <si>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4570001</t>
  </si>
  <si>
    <t>4570002</t>
  </si>
  <si>
    <t xml:space="preserve">Расходы на разовые информационные публикации </t>
  </si>
  <si>
    <t>4570003</t>
  </si>
  <si>
    <t>4570005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</si>
  <si>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</si>
  <si>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</si>
  <si>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</si>
  <si>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Расходы на оплату  членских взносов в</t>
  </si>
  <si>
    <t>0920004</t>
  </si>
  <si>
    <t>Итого расходов</t>
  </si>
  <si>
    <t>6000203</t>
  </si>
  <si>
    <t>Расходы на выпуск муниципального печатного средства массовой информации</t>
  </si>
  <si>
    <t>1003</t>
  </si>
  <si>
    <t>Социальное обеспечение населения</t>
  </si>
  <si>
    <t>0920005</t>
  </si>
  <si>
    <t>4400002</t>
  </si>
  <si>
    <t>самоуправления муниципального образования</t>
  </si>
  <si>
    <t>5050001</t>
  </si>
  <si>
    <t>Расходы  на предоставление доплат к пенсии лицам, замещавшим муниципальные должности и должности муниципальной службы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</si>
  <si>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</si>
  <si>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</si>
  <si>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0920006</t>
  </si>
  <si>
    <t xml:space="preserve">к решению Муниципального Совета внутригородского  Муниципального образования Санкт-Петербурга муниципальный округ Полюстрово </t>
  </si>
  <si>
    <t>ВЕДОМСТВЕННАЯ СТРУКТУРА РАСХОДОВ</t>
  </si>
  <si>
    <t>МЕСТНОГО БЮДЖЕТА ВНУТРИГОРОДСКОГО МУНИЦИПАЛЬНОГО ОБРАЗОВАНИЯ</t>
  </si>
  <si>
    <t>муниципального образования согласно программе</t>
  </si>
  <si>
    <t xml:space="preserve">временного трудоустройства несовершеннолетних в возрасте от 14 до 18 лет,  </t>
  </si>
  <si>
    <t xml:space="preserve">(или) ликвидации последствий проявления терроризма и экстремизма на территории </t>
  </si>
  <si>
    <t xml:space="preserve">Расходы на участие в профилактике терроризма и экстремизма, а также в минимизации и 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</si>
  <si>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</si>
  <si>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</si>
  <si>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</si>
  <si>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</si>
  <si>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 xml:space="preserve">Сумма 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</si>
  <si>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</si>
  <si>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</si>
  <si>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</si>
  <si>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</si>
  <si>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</si>
  <si>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</si>
  <si>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>объединений, участвующих в охране общественного порядка на</t>
  </si>
  <si>
    <t>Расходы на исполнение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</si>
  <si>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</si>
  <si>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 xml:space="preserve">Расходы на исполнение отдельных государственных полномочий Санкт-Петербурга по </t>
  </si>
  <si>
    <t>Расходы на исполнение отдельных государственны полномочий Санкт-Петербурга</t>
  </si>
  <si>
    <t>на выплату вознаграждения приемным родителям</t>
  </si>
  <si>
    <t>Расходы по участию в деятельности по профилактике наркомании на территории</t>
  </si>
  <si>
    <t>муниципального образования в соответствии с законами Санкт-Петербурга согласно</t>
  </si>
  <si>
    <t>программе</t>
  </si>
  <si>
    <t>2190005</t>
  </si>
  <si>
    <t>6000204</t>
  </si>
  <si>
    <t>6000603</t>
  </si>
  <si>
    <t xml:space="preserve">НА 2013 ГОД </t>
  </si>
  <si>
    <t>Совет муниципальных образований Санкт-Петербурга</t>
  </si>
  <si>
    <t>Расходы на осуществление поддержки деятельности  граждан, общественных</t>
  </si>
  <si>
    <t xml:space="preserve">Расходы на организацию информирования, консультирования и содействия жителям  </t>
  </si>
  <si>
    <t>муниципального образования по вопросам создания товариществ собственников жилья</t>
  </si>
  <si>
    <t>Расходы по осуществлению защиты прав потребителей</t>
  </si>
  <si>
    <t>Расходы на реализацию программы по проведению подготовки и обучения неработающего  их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</si>
  <si>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</si>
  <si>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</si>
  <si>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 xml:space="preserve">Расходы на реализацию программы по организации  в установленном порядке сбора и обмена </t>
  </si>
  <si>
    <t xml:space="preserve">информацией в области защиты населения и территорий от чрезвычайных ситуаций, </t>
  </si>
  <si>
    <t xml:space="preserve">обеспечению своевременного оповещения  и информирования населения об угрозе </t>
  </si>
  <si>
    <t>возникновения или возникновении чрезвычайной ситуации</t>
  </si>
  <si>
    <t xml:space="preserve">Расходы на реализацию программы по участию в деятельности по профилактике </t>
  </si>
  <si>
    <t xml:space="preserve">правонарушений на территории муниципального образования в формах и порядке, </t>
  </si>
  <si>
    <t xml:space="preserve">установленных законодательством Санкт-Петербурга </t>
  </si>
  <si>
    <t xml:space="preserve">проживающих на территории муниципального образования,  в свободное от учебы время </t>
  </si>
  <si>
    <t>проведения оплачиваемых общественных работ;  временное трудоустройство безработных</t>
  </si>
  <si>
    <t>граждан, испытывающих трудности в поиске работы, безработных граждан в возрасте</t>
  </si>
  <si>
    <t>от 18 до 20 лет из числа выпускников образовательных учреждений начального среднего</t>
  </si>
  <si>
    <t xml:space="preserve">профессионального образования, ищущих работу впервые </t>
  </si>
  <si>
    <t xml:space="preserve">Расходы на реализацию программы по текущему ремонту придомовых территорий и дворовых </t>
  </si>
  <si>
    <t xml:space="preserve">Расходы на реализацию программы по обустройству и содержанию территорий детских и 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</si>
  <si>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</si>
  <si>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</si>
  <si>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Расходы на реализацию программы по установке, содержанию и ремонту ограждений газонов </t>
  </si>
  <si>
    <t xml:space="preserve">Расходы на реализацию программы по установке  и содержанию МАФ, уличной мебели и  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</si>
  <si>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</si>
  <si>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</si>
  <si>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Расходы на реализацию программы по ликвидации несанкционированных свалок  бытовых   </t>
  </si>
  <si>
    <t>отходов, мусора на территории 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</si>
  <si>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</si>
  <si>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</si>
  <si>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Расходы на реализацию программы по уборке водных акваторий</t>
  </si>
  <si>
    <t xml:space="preserve">Расходы на реализацию программы по оборудованию контейнерных площадок на дворовых </t>
  </si>
  <si>
    <t>территориях муниципального образования</t>
  </si>
  <si>
    <t xml:space="preserve">Расходы на реализацию программы по проведению санитарных рубок, а также удалению 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</si>
  <si>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</si>
  <si>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</si>
  <si>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Расходы на реализацию программы по озеленению территорий зеленых насаждений </t>
  </si>
  <si>
    <t xml:space="preserve">Расходы на выполнение оформления к праздничным мероприятиям на территории </t>
  </si>
  <si>
    <t>проездах и въездах придомовых и дворовых территориях муниципального образования</t>
  </si>
  <si>
    <t xml:space="preserve">Расходы на реализацию программы по устройству и ремонту искусственных неровностей на </t>
  </si>
  <si>
    <t xml:space="preserve">Расходы на реализацию программы по проведению в установленном порядке минимально  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</si>
  <si>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</si>
  <si>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</si>
  <si>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реализацию программы по профилактике дорожно-транспортного травматизма</t>
  </si>
  <si>
    <t>Расходы на реализацию программы по организации и проведению досуговых мероприятий</t>
  </si>
  <si>
    <t xml:space="preserve">Расходы на реализацию программы по организации и проведению местных и участию в </t>
  </si>
  <si>
    <t>организации и проведении городских праздничных и иных зрелищных мероприятий</t>
  </si>
  <si>
    <t>Расходы на реализацию программы по организации и проведению мероприятий  по сохранению местных традиций и обрядов</t>
  </si>
  <si>
    <t xml:space="preserve">- жителей муниципального образования </t>
  </si>
  <si>
    <t>Расходы на реализацию программы по созданию условий для развития на территории</t>
  </si>
  <si>
    <t>муниципального образования массовой физической культуры и спорта</t>
  </si>
  <si>
    <t>Расходы на распространение печатной продукции, издаваемой органами местного</t>
  </si>
  <si>
    <t>8 полос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</si>
  <si>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</si>
  <si>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</si>
  <si>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</si>
  <si>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</si>
  <si>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>мкмо</t>
  </si>
  <si>
    <t xml:space="preserve">профессиональной подготовки, переподготовки и повышения квалификации муниципальных </t>
  </si>
  <si>
    <t>служащих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</si>
  <si>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</si>
  <si>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</si>
  <si>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избирательной комиссии муниципального </t>
  </si>
  <si>
    <t xml:space="preserve">образования, действующей на постоянной основе </t>
  </si>
  <si>
    <t xml:space="preserve">выборных должностных лиц местного самоуправления, </t>
  </si>
  <si>
    <t xml:space="preserve">депутатов представительных органов муниципальных образований, а также </t>
  </si>
  <si>
    <t>0200102</t>
  </si>
  <si>
    <t>6000303</t>
  </si>
  <si>
    <t xml:space="preserve">Расходы на реализацию программы по организации учета зеленых насаждений </t>
  </si>
  <si>
    <t>внутриквартального озеленения на территории муниципального образования</t>
  </si>
  <si>
    <t>870</t>
  </si>
  <si>
    <t>630</t>
  </si>
  <si>
    <t>244</t>
  </si>
  <si>
    <t>0900001</t>
  </si>
  <si>
    <t xml:space="preserve">Профессиональная подготовка, переподготовка и повышение квалификации </t>
  </si>
  <si>
    <t>0705</t>
  </si>
  <si>
    <t>3300001</t>
  </si>
  <si>
    <t>4280001</t>
  </si>
  <si>
    <t>314</t>
  </si>
  <si>
    <t>Меры социальной поддержки населения по публичным нормативным обязательствам</t>
  </si>
  <si>
    <t>121</t>
  </si>
  <si>
    <t>Содержание и обеспечение деятельности местной администрации по решению вопросов</t>
  </si>
  <si>
    <t>местного значения</t>
  </si>
  <si>
    <t>Расходы на выплату персоналу органов местного самоуправления</t>
  </si>
  <si>
    <t>120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</si>
  <si>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</si>
  <si>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</si>
  <si>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</si>
  <si>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 xml:space="preserve">Закупка товаров, работ, услуг в сфере информационно-коммуникационных технологий </t>
  </si>
  <si>
    <t>Иные закупки товаров, работ и услуг для муниципальных нужд</t>
  </si>
  <si>
    <t>240</t>
  </si>
  <si>
    <t>242</t>
  </si>
  <si>
    <t>Прочая закупка товаров, работ и услуг для муниципальных нужд</t>
  </si>
  <si>
    <t>Субсидии некоммерческим организациям (за исключением муниципальных учреждений)</t>
  </si>
  <si>
    <t>выплате денежных средств на содержание детей в семье опекуна и приемной семье</t>
  </si>
  <si>
    <t>Аппарат представительного органа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</si>
  <si>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</si>
  <si>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</si>
  <si>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0020009</t>
  </si>
  <si>
    <t>321</t>
  </si>
  <si>
    <t>Пособия и компенсации гражданам и иные социальные выплаты, кроме публичных</t>
  </si>
  <si>
    <t>нормативных обязательств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</si>
  <si>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</si>
  <si>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</si>
  <si>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</si>
  <si>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851</t>
  </si>
  <si>
    <t>Уплата налогов, сборов и иных платежей</t>
  </si>
  <si>
    <t>850</t>
  </si>
  <si>
    <t>Резервные средства</t>
  </si>
  <si>
    <t xml:space="preserve">Расходы на реализацию программы по организации сбора и вывоза бытовых отходов и мусора с  </t>
  </si>
  <si>
    <t>Расходы на подготовку, переподготовку и повышение квалификации</t>
  </si>
  <si>
    <t xml:space="preserve">Расходы на проведение мероприятий по военно-патриотическому воспитанию молодежи  на территории муниципального образования согласно программе </t>
  </si>
  <si>
    <t>4870001</t>
  </si>
  <si>
    <t>5050002</t>
  </si>
  <si>
    <t>987</t>
  </si>
  <si>
    <t>О</t>
  </si>
  <si>
    <t>Санкт-Петербурга муниципальный округ Полюстрово от 28.11.2012 №207 "О местном бюджете внутригородского Муниципального образования</t>
  </si>
  <si>
    <t>Санкт-Петербурга муниципальный округ Полюстрово на 2013 год"</t>
  </si>
  <si>
    <t>4400003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</si>
  <si>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</si>
  <si>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</si>
  <si>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</si>
  <si>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Приложение 2</t>
  </si>
  <si>
    <t>-17,9</t>
  </si>
  <si>
    <t>-43</t>
  </si>
  <si>
    <t>1</t>
  </si>
  <si>
    <t>1,5</t>
  </si>
  <si>
    <t>182,9</t>
  </si>
  <si>
    <t>-9</t>
  </si>
  <si>
    <t>-13,9</t>
  </si>
  <si>
    <t>0,2</t>
  </si>
  <si>
    <t>-8</t>
  </si>
  <si>
    <t>-101,6</t>
  </si>
  <si>
    <t>ИЗБИРАТЕЛЬНАЯ  КОМИССИЯ  ВНУТРИГОРОДСКОГО  МУНИЦИПАЛЬНОГО  ОБРАЗОВАНИЯ САНКТ-ПЕТЕРБУРГА МУНИЦИПАЛЬНЫЙ ОКРУГ ПОЛЮСТРОВО  (987)</t>
  </si>
  <si>
    <t xml:space="preserve">от 18.12.2013г. №  239   "О внесении изменений в решение Муниципального Совета внутригородского Муниципального образования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</si>
</sst>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49" fontId="21" fillId="24" borderId="42" xfId="0" applyNumberFormat="1" applyFont="1" applyFill="1" applyBorder="1" applyAlignment="1">
      <alignment horizontal="center"/>
    </xf>
    <xf numFmtId="49" fontId="21" fillId="24" borderId="43" xfId="0" applyNumberFormat="1" applyFont="1" applyFill="1" applyBorder="1" applyAlignment="1">
      <alignment horizontal="center"/>
    </xf>
    <xf numFmtId="49" fontId="21" fillId="24" borderId="44" xfId="0" applyNumberFormat="1" applyFont="1" applyFill="1" applyBorder="1" applyAlignment="1">
      <alignment horizontal="center"/>
    </xf>
    <xf numFmtId="0" fontId="21" fillId="24" borderId="43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164" fontId="21" fillId="24" borderId="46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49" fontId="19" fillId="24" borderId="47" xfId="0" applyNumberFormat="1" applyFont="1" applyFill="1" applyBorder="1" applyAlignment="1">
      <alignment horizontal="center"/>
    </xf>
    <xf numFmtId="49" fontId="19" fillId="24" borderId="38" xfId="0" applyNumberFormat="1" applyFont="1" applyFill="1" applyBorder="1" applyAlignment="1">
      <alignment horizontal="center"/>
    </xf>
    <xf numFmtId="49" fontId="19" fillId="24" borderId="39" xfId="0" applyNumberFormat="1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164" fontId="19" fillId="24" borderId="48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49" fontId="19" fillId="24" borderId="19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64" fontId="19" fillId="24" borderId="19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/>
    </xf>
    <xf numFmtId="49" fontId="21" fillId="24" borderId="41" xfId="0" applyNumberFormat="1" applyFont="1" applyFill="1" applyBorder="1" applyAlignment="1">
      <alignment horizontal="center"/>
    </xf>
    <xf numFmtId="49" fontId="21" fillId="24" borderId="38" xfId="0" applyNumberFormat="1" applyFont="1" applyFill="1" applyBorder="1" applyAlignment="1">
      <alignment horizontal="center"/>
    </xf>
    <xf numFmtId="49" fontId="21" fillId="24" borderId="39" xfId="0" applyNumberFormat="1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49" fontId="24" fillId="24" borderId="0" xfId="0" applyNumberFormat="1" applyFont="1" applyFill="1" applyBorder="1" applyAlignment="1">
      <alignment horizontal="center"/>
    </xf>
    <xf numFmtId="49" fontId="19" fillId="24" borderId="49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0" fontId="19" fillId="24" borderId="51" xfId="0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9" fontId="19" fillId="0" borderId="53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21" fillId="0" borderId="41" xfId="0" applyNumberFormat="1" applyFont="1" applyFill="1" applyBorder="1" applyAlignment="1">
      <alignment horizontal="center"/>
    </xf>
    <xf numFmtId="49" fontId="21" fillId="0" borderId="55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49" fontId="30" fillId="0" borderId="56" xfId="0" applyNumberFormat="1" applyFont="1" applyBorder="1" applyAlignment="1">
      <alignment horizontal="center"/>
    </xf>
    <xf numFmtId="49" fontId="19" fillId="0" borderId="56" xfId="0" applyNumberFormat="1" applyFont="1" applyFill="1" applyBorder="1" applyAlignment="1">
      <alignment horizontal="center"/>
    </xf>
    <xf numFmtId="49" fontId="19" fillId="0" borderId="57" xfId="0" applyNumberFormat="1" applyFont="1" applyFill="1" applyBorder="1" applyAlignment="1">
      <alignment horizontal="center"/>
    </xf>
    <xf numFmtId="49" fontId="21" fillId="0" borderId="57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49" fontId="19" fillId="0" borderId="58" xfId="0" applyNumberFormat="1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19" fillId="0" borderId="52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 vertical="top"/>
    </xf>
    <xf numFmtId="0" fontId="19" fillId="0" borderId="60" xfId="0" applyFont="1" applyFill="1" applyBorder="1" applyAlignment="1">
      <alignment/>
    </xf>
    <xf numFmtId="0" fontId="21" fillId="0" borderId="58" xfId="0" applyFont="1" applyFill="1" applyBorder="1" applyAlignment="1">
      <alignment/>
    </xf>
    <xf numFmtId="164" fontId="21" fillId="0" borderId="61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/>
    </xf>
    <xf numFmtId="0" fontId="21" fillId="0" borderId="63" xfId="0" applyFont="1" applyFill="1" applyBorder="1" applyAlignment="1">
      <alignment horizontal="center"/>
    </xf>
    <xf numFmtId="0" fontId="21" fillId="0" borderId="52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164" fontId="19" fillId="0" borderId="63" xfId="0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164" fontId="21" fillId="0" borderId="66" xfId="0" applyNumberFormat="1" applyFont="1" applyFill="1" applyBorder="1" applyAlignment="1">
      <alignment horizontal="center"/>
    </xf>
    <xf numFmtId="0" fontId="19" fillId="0" borderId="67" xfId="0" applyFont="1" applyFill="1" applyBorder="1" applyAlignment="1">
      <alignment/>
    </xf>
    <xf numFmtId="164" fontId="19" fillId="0" borderId="68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164" fontId="19" fillId="0" borderId="61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164" fontId="19" fillId="0" borderId="48" xfId="0" applyNumberFormat="1" applyFont="1" applyFill="1" applyBorder="1" applyAlignment="1">
      <alignment horizontal="center"/>
    </xf>
    <xf numFmtId="0" fontId="21" fillId="0" borderId="64" xfId="0" applyFont="1" applyFill="1" applyBorder="1" applyAlignment="1">
      <alignment vertical="center"/>
    </xf>
    <xf numFmtId="164" fontId="21" fillId="0" borderId="63" xfId="0" applyNumberFormat="1" applyFont="1" applyFill="1" applyBorder="1" applyAlignment="1">
      <alignment horizontal="center"/>
    </xf>
    <xf numFmtId="0" fontId="19" fillId="0" borderId="69" xfId="0" applyFont="1" applyFill="1" applyBorder="1" applyAlignment="1">
      <alignment/>
    </xf>
    <xf numFmtId="0" fontId="19" fillId="0" borderId="58" xfId="0" applyFont="1" applyBorder="1" applyAlignment="1">
      <alignment/>
    </xf>
    <xf numFmtId="164" fontId="19" fillId="0" borderId="56" xfId="0" applyNumberFormat="1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21" fillId="0" borderId="70" xfId="0" applyFont="1" applyFill="1" applyBorder="1" applyAlignment="1">
      <alignment/>
    </xf>
    <xf numFmtId="164" fontId="21" fillId="0" borderId="71" xfId="0" applyNumberFormat="1" applyFont="1" applyFill="1" applyBorder="1" applyAlignment="1">
      <alignment horizontal="center"/>
    </xf>
    <xf numFmtId="0" fontId="19" fillId="0" borderId="72" xfId="0" applyFont="1" applyFill="1" applyBorder="1" applyAlignment="1">
      <alignment/>
    </xf>
    <xf numFmtId="164" fontId="19" fillId="0" borderId="73" xfId="0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/>
    </xf>
    <xf numFmtId="164" fontId="19" fillId="0" borderId="66" xfId="0" applyNumberFormat="1" applyFont="1" applyFill="1" applyBorder="1" applyAlignment="1">
      <alignment horizontal="center"/>
    </xf>
    <xf numFmtId="0" fontId="0" fillId="0" borderId="61" xfId="0" applyFont="1" applyBorder="1" applyAlignment="1">
      <alignment/>
    </xf>
    <xf numFmtId="0" fontId="19" fillId="0" borderId="61" xfId="0" applyFont="1" applyFill="1" applyBorder="1" applyAlignment="1">
      <alignment/>
    </xf>
    <xf numFmtId="0" fontId="19" fillId="0" borderId="52" xfId="0" applyFont="1" applyBorder="1" applyAlignment="1">
      <alignment/>
    </xf>
    <xf numFmtId="0" fontId="19" fillId="0" borderId="74" xfId="0" applyFont="1" applyFill="1" applyBorder="1" applyAlignment="1">
      <alignment/>
    </xf>
    <xf numFmtId="164" fontId="19" fillId="0" borderId="75" xfId="0" applyNumberFormat="1" applyFont="1" applyFill="1" applyBorder="1" applyAlignment="1">
      <alignment horizontal="center"/>
    </xf>
    <xf numFmtId="0" fontId="21" fillId="0" borderId="76" xfId="0" applyFont="1" applyFill="1" applyBorder="1" applyAlignment="1">
      <alignment/>
    </xf>
    <xf numFmtId="49" fontId="19" fillId="0" borderId="52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21" fillId="0" borderId="64" xfId="0" applyFont="1" applyFill="1" applyBorder="1" applyAlignment="1">
      <alignment/>
    </xf>
    <xf numFmtId="0" fontId="19" fillId="24" borderId="52" xfId="0" applyFont="1" applyFill="1" applyBorder="1" applyAlignment="1">
      <alignment wrapText="1"/>
    </xf>
    <xf numFmtId="164" fontId="19" fillId="24" borderId="61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/>
    </xf>
    <xf numFmtId="0" fontId="19" fillId="24" borderId="56" xfId="0" applyFont="1" applyFill="1" applyBorder="1" applyAlignment="1">
      <alignment wrapText="1"/>
    </xf>
    <xf numFmtId="0" fontId="19" fillId="24" borderId="58" xfId="0" applyFont="1" applyFill="1" applyBorder="1" applyAlignment="1">
      <alignment/>
    </xf>
    <xf numFmtId="49" fontId="19" fillId="0" borderId="58" xfId="0" applyNumberFormat="1" applyFont="1" applyFill="1" applyBorder="1" applyAlignment="1">
      <alignment/>
    </xf>
    <xf numFmtId="0" fontId="19" fillId="0" borderId="62" xfId="0" applyFont="1" applyFill="1" applyBorder="1" applyAlignment="1">
      <alignment/>
    </xf>
    <xf numFmtId="0" fontId="21" fillId="24" borderId="77" xfId="0" applyFont="1" applyFill="1" applyBorder="1" applyAlignment="1">
      <alignment/>
    </xf>
    <xf numFmtId="0" fontId="19" fillId="24" borderId="57" xfId="0" applyFont="1" applyFill="1" applyBorder="1" applyAlignment="1">
      <alignment/>
    </xf>
    <xf numFmtId="0" fontId="19" fillId="24" borderId="78" xfId="0" applyFont="1" applyFill="1" applyBorder="1" applyAlignment="1">
      <alignment wrapText="1"/>
    </xf>
    <xf numFmtId="164" fontId="19" fillId="24" borderId="79" xfId="0" applyNumberFormat="1" applyFont="1" applyFill="1" applyBorder="1" applyAlignment="1">
      <alignment horizontal="center"/>
    </xf>
    <xf numFmtId="0" fontId="19" fillId="24" borderId="52" xfId="0" applyFont="1" applyFill="1" applyBorder="1" applyAlignment="1">
      <alignment/>
    </xf>
    <xf numFmtId="0" fontId="19" fillId="24" borderId="56" xfId="0" applyFont="1" applyFill="1" applyBorder="1" applyAlignment="1">
      <alignment/>
    </xf>
    <xf numFmtId="0" fontId="0" fillId="0" borderId="66" xfId="0" applyFont="1" applyBorder="1" applyAlignment="1">
      <alignment/>
    </xf>
    <xf numFmtId="0" fontId="19" fillId="0" borderId="59" xfId="0" applyFont="1" applyFill="1" applyBorder="1" applyAlignment="1">
      <alignment/>
    </xf>
    <xf numFmtId="0" fontId="21" fillId="24" borderId="69" xfId="0" applyFont="1" applyFill="1" applyBorder="1" applyAlignment="1">
      <alignment/>
    </xf>
    <xf numFmtId="164" fontId="21" fillId="24" borderId="48" xfId="0" applyNumberFormat="1" applyFont="1" applyFill="1" applyBorder="1" applyAlignment="1">
      <alignment horizontal="center"/>
    </xf>
    <xf numFmtId="0" fontId="0" fillId="24" borderId="52" xfId="0" applyFont="1" applyFill="1" applyBorder="1" applyAlignment="1">
      <alignment/>
    </xf>
    <xf numFmtId="164" fontId="21" fillId="0" borderId="80" xfId="0" applyNumberFormat="1" applyFont="1" applyFill="1" applyBorder="1" applyAlignment="1">
      <alignment horizontal="center"/>
    </xf>
    <xf numFmtId="164" fontId="19" fillId="0" borderId="81" xfId="0" applyNumberFormat="1" applyFont="1" applyFill="1" applyBorder="1" applyAlignment="1">
      <alignment horizontal="center"/>
    </xf>
    <xf numFmtId="0" fontId="19" fillId="0" borderId="82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164" fontId="21" fillId="0" borderId="73" xfId="0" applyNumberFormat="1" applyFont="1" applyFill="1" applyBorder="1" applyAlignment="1">
      <alignment horizontal="center"/>
    </xf>
    <xf numFmtId="0" fontId="21" fillId="0" borderId="84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164" fontId="21" fillId="0" borderId="48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49" fontId="19" fillId="0" borderId="85" xfId="0" applyNumberFormat="1" applyFont="1" applyFill="1" applyBorder="1" applyAlignment="1">
      <alignment horizontal="center"/>
    </xf>
    <xf numFmtId="49" fontId="19" fillId="0" borderId="86" xfId="0" applyNumberFormat="1" applyFont="1" applyFill="1" applyBorder="1" applyAlignment="1">
      <alignment horizontal="center"/>
    </xf>
    <xf numFmtId="164" fontId="21" fillId="0" borderId="87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0" fontId="21" fillId="0" borderId="57" xfId="0" applyFont="1" applyFill="1" applyBorder="1" applyAlignment="1">
      <alignment horizontal="center"/>
    </xf>
    <xf numFmtId="164" fontId="21" fillId="0" borderId="57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9" fillId="0" borderId="88" xfId="0" applyFont="1" applyBorder="1" applyAlignment="1">
      <alignment horizontal="left" wrapText="1"/>
    </xf>
    <xf numFmtId="0" fontId="29" fillId="0" borderId="85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8" fillId="0" borderId="52" xfId="0" applyFont="1" applyFill="1" applyBorder="1" applyAlignment="1">
      <alignment horizontal="center" vertical="top"/>
    </xf>
    <xf numFmtId="0" fontId="28" fillId="0" borderId="64" xfId="0" applyFont="1" applyFill="1" applyBorder="1" applyAlignment="1">
      <alignment horizontal="center" vertical="top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wrapText="1"/>
    </xf>
    <xf numFmtId="0" fontId="21" fillId="0" borderId="90" xfId="0" applyFont="1" applyFill="1" applyBorder="1" applyAlignment="1">
      <alignment horizontal="center" wrapText="1"/>
    </xf>
    <xf numFmtId="0" fontId="21" fillId="0" borderId="91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1" fillId="0" borderId="5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92" xfId="0" applyFont="1" applyFill="1" applyBorder="1" applyAlignment="1">
      <alignment/>
    </xf>
    <xf numFmtId="0" fontId="21" fillId="0" borderId="93" xfId="0" applyFont="1" applyFill="1" applyBorder="1" applyAlignment="1">
      <alignment/>
    </xf>
    <xf numFmtId="0" fontId="21" fillId="0" borderId="94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9"/>
  <sheetViews>
    <sheetView tabSelected="1" view="pageBreakPreview" zoomScale="82" zoomScaleSheetLayoutView="82" zoomScalePageLayoutView="0" workbookViewId="0" topLeftCell="B1">
      <selection activeCell="B11" sqref="B11"/>
    </sheetView>
  </sheetViews>
  <sheetFormatPr defaultColWidth="9.00390625" defaultRowHeight="12.75"/>
  <cols>
    <col min="1" max="1" width="0" style="161" hidden="1" customWidth="1"/>
    <col min="2" max="2" width="98.00390625" style="161" customWidth="1"/>
    <col min="3" max="3" width="10.00390625" style="161" customWidth="1"/>
    <col min="4" max="4" width="14.00390625" style="161" customWidth="1"/>
    <col min="5" max="5" width="13.25390625" style="161" customWidth="1"/>
    <col min="6" max="6" width="11.25390625" style="161" customWidth="1"/>
    <col min="7" max="7" width="0" style="161" hidden="1" customWidth="1"/>
    <col min="8" max="8" width="17.125" style="161" customWidth="1"/>
    <col min="9" max="12" width="0" style="161" hidden="1" customWidth="1"/>
    <col min="13" max="14" width="11.625" style="161" customWidth="1"/>
    <col min="15" max="15" width="10.125" style="253" customWidth="1"/>
    <col min="16" max="16384" width="9.125" style="161" customWidth="1"/>
  </cols>
  <sheetData>
    <row r="1" spans="1:22" ht="15.75" customHeight="1">
      <c r="A1" s="2"/>
      <c r="B1" s="262" t="s">
        <v>279</v>
      </c>
      <c r="C1" s="263"/>
      <c r="D1" s="263"/>
      <c r="E1" s="263"/>
      <c r="F1" s="263"/>
      <c r="G1" s="263"/>
      <c r="H1" s="263"/>
      <c r="I1" s="1"/>
      <c r="J1" s="3"/>
      <c r="K1" s="3"/>
      <c r="L1" s="3"/>
      <c r="P1" s="162"/>
      <c r="Q1" s="162"/>
      <c r="R1" s="162"/>
      <c r="S1" s="162"/>
      <c r="T1" s="162"/>
      <c r="U1" s="162"/>
      <c r="V1" s="162"/>
    </row>
    <row r="2" spans="1:22" ht="15" customHeight="1">
      <c r="A2" s="173"/>
      <c r="B2" s="262" t="s">
        <v>124</v>
      </c>
      <c r="C2" s="263"/>
      <c r="D2" s="263"/>
      <c r="E2" s="263"/>
      <c r="F2" s="263"/>
      <c r="G2" s="263"/>
      <c r="H2" s="263"/>
      <c r="I2" s="1"/>
      <c r="J2" s="3"/>
      <c r="K2" s="3"/>
      <c r="L2" s="3"/>
      <c r="P2" s="162"/>
      <c r="Q2" s="162"/>
      <c r="R2" s="162"/>
      <c r="S2" s="162"/>
      <c r="T2" s="162"/>
      <c r="U2" s="162"/>
      <c r="V2" s="162"/>
    </row>
    <row r="3" spans="1:22" ht="15" customHeight="1">
      <c r="A3" s="173" t="s">
        <v>272</v>
      </c>
      <c r="B3" s="262" t="s">
        <v>291</v>
      </c>
      <c r="C3" s="263"/>
      <c r="D3" s="263"/>
      <c r="E3" s="263"/>
      <c r="F3" s="263"/>
      <c r="G3" s="263"/>
      <c r="H3" s="263"/>
      <c r="I3" s="1"/>
      <c r="J3" s="3"/>
      <c r="K3" s="3"/>
      <c r="L3" s="3"/>
      <c r="P3" s="162"/>
      <c r="Q3" s="162"/>
      <c r="R3" s="162"/>
      <c r="S3" s="162"/>
      <c r="T3" s="162"/>
      <c r="U3" s="162"/>
      <c r="V3" s="162"/>
    </row>
    <row r="4" spans="1:22" ht="16.5" customHeight="1">
      <c r="A4" s="173"/>
      <c r="B4" s="262" t="s">
        <v>273</v>
      </c>
      <c r="C4" s="263"/>
      <c r="D4" s="263"/>
      <c r="E4" s="263"/>
      <c r="F4" s="263"/>
      <c r="G4" s="263"/>
      <c r="H4" s="263"/>
      <c r="I4" s="1"/>
      <c r="J4" s="3"/>
      <c r="K4" s="3"/>
      <c r="L4" s="3"/>
      <c r="P4" s="162"/>
      <c r="Q4" s="162"/>
      <c r="R4" s="162"/>
      <c r="S4" s="162"/>
      <c r="T4" s="162"/>
      <c r="U4" s="162"/>
      <c r="V4" s="162"/>
    </row>
    <row r="5" spans="1:22" ht="15.75">
      <c r="A5" s="2"/>
      <c r="B5" s="262" t="s">
        <v>274</v>
      </c>
      <c r="C5" s="263"/>
      <c r="D5" s="263"/>
      <c r="E5" s="263"/>
      <c r="F5" s="263"/>
      <c r="G5" s="263"/>
      <c r="H5" s="263"/>
      <c r="I5" s="1"/>
      <c r="J5" s="3"/>
      <c r="K5" s="3"/>
      <c r="L5" s="3"/>
      <c r="P5" s="162"/>
      <c r="Q5" s="162"/>
      <c r="R5" s="162"/>
      <c r="S5" s="162"/>
      <c r="T5" s="162"/>
      <c r="U5" s="162"/>
      <c r="V5" s="162"/>
    </row>
    <row r="6" spans="1:22" ht="18" customHeight="1">
      <c r="A6" s="2"/>
      <c r="B6" s="262"/>
      <c r="C6" s="263"/>
      <c r="D6" s="263"/>
      <c r="E6" s="263"/>
      <c r="F6" s="263"/>
      <c r="G6" s="263"/>
      <c r="H6" s="263"/>
      <c r="I6" s="5"/>
      <c r="J6" s="4"/>
      <c r="K6" s="4"/>
      <c r="L6" s="6"/>
      <c r="M6" s="162"/>
      <c r="N6" s="162"/>
      <c r="P6" s="162"/>
      <c r="Q6" s="162"/>
      <c r="R6" s="162"/>
      <c r="S6" s="162"/>
      <c r="T6" s="162"/>
      <c r="U6" s="162"/>
      <c r="V6" s="162"/>
    </row>
    <row r="7" spans="1:22" ht="20.25" customHeight="1">
      <c r="A7" s="266" t="s">
        <v>125</v>
      </c>
      <c r="B7" s="266"/>
      <c r="C7" s="266"/>
      <c r="D7" s="266"/>
      <c r="E7" s="266"/>
      <c r="F7" s="266"/>
      <c r="G7" s="266"/>
      <c r="H7" s="266"/>
      <c r="I7" s="5"/>
      <c r="J7" s="280"/>
      <c r="K7" s="280"/>
      <c r="L7" s="280"/>
      <c r="M7" s="162"/>
      <c r="N7" s="162"/>
      <c r="P7" s="162"/>
      <c r="Q7" s="162"/>
      <c r="R7" s="263"/>
      <c r="S7" s="263"/>
      <c r="T7" s="263"/>
      <c r="U7" s="263"/>
      <c r="V7" s="263"/>
    </row>
    <row r="8" spans="1:12" ht="17.25" customHeight="1">
      <c r="A8" s="266" t="s">
        <v>126</v>
      </c>
      <c r="B8" s="266"/>
      <c r="C8" s="266"/>
      <c r="D8" s="266"/>
      <c r="E8" s="266"/>
      <c r="F8" s="266"/>
      <c r="G8" s="266"/>
      <c r="H8" s="266"/>
      <c r="I8" s="7"/>
      <c r="J8" s="4"/>
      <c r="K8" s="4"/>
      <c r="L8" s="4"/>
    </row>
    <row r="9" spans="1:12" ht="15.75" customHeight="1">
      <c r="A9" s="8"/>
      <c r="B9" s="266" t="s">
        <v>0</v>
      </c>
      <c r="C9" s="266"/>
      <c r="D9" s="266"/>
      <c r="E9" s="266"/>
      <c r="F9" s="266"/>
      <c r="G9" s="266"/>
      <c r="H9" s="266"/>
      <c r="I9" s="5"/>
      <c r="J9" s="4"/>
      <c r="K9" s="4"/>
      <c r="L9" s="4"/>
    </row>
    <row r="10" spans="1:12" ht="15.75">
      <c r="A10" s="8"/>
      <c r="B10" s="266" t="s">
        <v>154</v>
      </c>
      <c r="C10" s="266"/>
      <c r="D10" s="266"/>
      <c r="E10" s="266"/>
      <c r="F10" s="266"/>
      <c r="G10" s="266"/>
      <c r="H10" s="266"/>
      <c r="I10" s="5"/>
      <c r="J10" s="4"/>
      <c r="K10" s="4"/>
      <c r="L10" s="4"/>
    </row>
    <row r="11" spans="1:12" ht="15.75">
      <c r="A11" s="2"/>
      <c r="B11" s="2"/>
      <c r="C11" s="2"/>
      <c r="D11" s="2"/>
      <c r="E11" s="2"/>
      <c r="F11" s="2"/>
      <c r="G11" s="2"/>
      <c r="H11" s="174" t="s">
        <v>136</v>
      </c>
      <c r="I11" s="2"/>
      <c r="J11" s="2"/>
      <c r="K11" s="2"/>
      <c r="L11" s="2"/>
    </row>
    <row r="12" spans="1:12" ht="15.75">
      <c r="A12" s="9"/>
      <c r="B12" s="188" t="s">
        <v>1</v>
      </c>
      <c r="C12" s="269" t="s">
        <v>132</v>
      </c>
      <c r="D12" s="275" t="s">
        <v>133</v>
      </c>
      <c r="E12" s="286" t="s">
        <v>134</v>
      </c>
      <c r="F12" s="272" t="s">
        <v>139</v>
      </c>
      <c r="G12" s="189"/>
      <c r="H12" s="289" t="s">
        <v>135</v>
      </c>
      <c r="I12" s="281" t="s">
        <v>2</v>
      </c>
      <c r="J12" s="281"/>
      <c r="K12" s="281"/>
      <c r="L12" s="281"/>
    </row>
    <row r="13" spans="1:12" ht="18" customHeight="1">
      <c r="A13" s="9"/>
      <c r="B13" s="267" t="s">
        <v>3</v>
      </c>
      <c r="C13" s="270"/>
      <c r="D13" s="276"/>
      <c r="E13" s="287"/>
      <c r="F13" s="273"/>
      <c r="G13" s="12" t="s">
        <v>4</v>
      </c>
      <c r="H13" s="290"/>
      <c r="I13" s="13"/>
      <c r="J13" s="14"/>
      <c r="K13" s="13"/>
      <c r="L13" s="14"/>
    </row>
    <row r="14" spans="1:12" ht="14.25" customHeight="1">
      <c r="A14" s="9"/>
      <c r="B14" s="268"/>
      <c r="C14" s="271"/>
      <c r="D14" s="277"/>
      <c r="E14" s="288"/>
      <c r="F14" s="274"/>
      <c r="G14" s="17" t="s">
        <v>5</v>
      </c>
      <c r="H14" s="291"/>
      <c r="I14" s="18"/>
      <c r="J14" s="19"/>
      <c r="K14" s="18"/>
      <c r="L14" s="19"/>
    </row>
    <row r="15" spans="1:13" ht="16.5" customHeight="1">
      <c r="A15" s="23"/>
      <c r="B15" s="282" t="s">
        <v>137</v>
      </c>
      <c r="C15" s="283"/>
      <c r="D15" s="283"/>
      <c r="E15" s="283"/>
      <c r="F15" s="283"/>
      <c r="G15" s="20"/>
      <c r="H15" s="191">
        <f>H17+H91+H145+H222+H246+H306+H272+H315+H127</f>
        <v>81057.09999999998</v>
      </c>
      <c r="I15" s="26"/>
      <c r="J15" s="27"/>
      <c r="K15" s="26"/>
      <c r="L15" s="27"/>
      <c r="M15" s="163"/>
    </row>
    <row r="16" spans="1:13" ht="16.5" customHeight="1">
      <c r="A16" s="23"/>
      <c r="B16" s="192" t="s">
        <v>138</v>
      </c>
      <c r="C16" s="28"/>
      <c r="D16" s="29"/>
      <c r="E16" s="29"/>
      <c r="F16" s="29"/>
      <c r="G16" s="28"/>
      <c r="H16" s="193"/>
      <c r="I16" s="26"/>
      <c r="J16" s="27"/>
      <c r="K16" s="26"/>
      <c r="L16" s="27"/>
      <c r="M16" s="163"/>
    </row>
    <row r="17" spans="1:13" ht="32.25" customHeight="1">
      <c r="A17" s="30"/>
      <c r="B17" s="194" t="s">
        <v>6</v>
      </c>
      <c r="C17" s="31"/>
      <c r="D17" s="21" t="s">
        <v>7</v>
      </c>
      <c r="E17" s="32"/>
      <c r="F17" s="21"/>
      <c r="G17" s="31"/>
      <c r="H17" s="191">
        <f>H21+H51+H56</f>
        <v>13417.399999999998</v>
      </c>
      <c r="I17" s="33" t="e">
        <f>#REF!+#REF!+I21+I56+#REF!</f>
        <v>#REF!</v>
      </c>
      <c r="J17" s="34" t="e">
        <f>#REF!+#REF!+J21+J56+#REF!</f>
        <v>#REF!</v>
      </c>
      <c r="K17" s="34" t="e">
        <f>#REF!+#REF!+K21+K56+#REF!</f>
        <v>#REF!</v>
      </c>
      <c r="L17" s="34" t="e">
        <f>#REF!+#REF!+L21+L56+#REF!</f>
        <v>#REF!</v>
      </c>
      <c r="M17" s="163"/>
    </row>
    <row r="18" spans="1:12" ht="15.75" customHeight="1">
      <c r="A18" s="30"/>
      <c r="B18" s="195"/>
      <c r="C18" s="16"/>
      <c r="D18" s="29"/>
      <c r="E18" s="37"/>
      <c r="F18" s="29"/>
      <c r="G18" s="38"/>
      <c r="H18" s="196"/>
      <c r="I18" s="35"/>
      <c r="J18" s="36"/>
      <c r="K18" s="35"/>
      <c r="L18" s="36"/>
    </row>
    <row r="19" spans="1:12" ht="15.75">
      <c r="A19" s="30"/>
      <c r="B19" s="197" t="s">
        <v>17</v>
      </c>
      <c r="C19" s="44"/>
      <c r="D19" s="41"/>
      <c r="E19" s="42"/>
      <c r="F19" s="41"/>
      <c r="G19" s="45"/>
      <c r="H19" s="198"/>
      <c r="I19" s="46"/>
      <c r="J19" s="47"/>
      <c r="K19" s="46"/>
      <c r="L19" s="47"/>
    </row>
    <row r="20" spans="1:12" ht="15.75">
      <c r="A20" s="30"/>
      <c r="B20" s="194" t="s">
        <v>18</v>
      </c>
      <c r="C20" s="48"/>
      <c r="D20" s="32"/>
      <c r="E20" s="21"/>
      <c r="F20" s="32"/>
      <c r="G20" s="22"/>
      <c r="H20" s="191"/>
      <c r="I20" s="35"/>
      <c r="J20" s="36"/>
      <c r="K20" s="35"/>
      <c r="L20" s="36"/>
    </row>
    <row r="21" spans="1:13" ht="15.75">
      <c r="A21" s="30"/>
      <c r="B21" s="194" t="s">
        <v>19</v>
      </c>
      <c r="C21" s="48"/>
      <c r="D21" s="32" t="s">
        <v>20</v>
      </c>
      <c r="E21" s="21"/>
      <c r="F21" s="32"/>
      <c r="G21" s="22"/>
      <c r="H21" s="191">
        <f>H23+H42</f>
        <v>11870.099999999999</v>
      </c>
      <c r="I21" s="49" t="e">
        <f>#REF!+#REF!</f>
        <v>#REF!</v>
      </c>
      <c r="J21" s="36" t="e">
        <f>#REF!</f>
        <v>#REF!</v>
      </c>
      <c r="K21" s="36" t="e">
        <f>#REF!</f>
        <v>#REF!</v>
      </c>
      <c r="L21" s="36" t="e">
        <f>#REF!</f>
        <v>#REF!</v>
      </c>
      <c r="M21" s="163"/>
    </row>
    <row r="22" spans="1:12" ht="16.5" thickBot="1">
      <c r="A22" s="30"/>
      <c r="B22" s="199"/>
      <c r="C22" s="170"/>
      <c r="D22" s="115"/>
      <c r="E22" s="116"/>
      <c r="F22" s="115"/>
      <c r="G22" s="172"/>
      <c r="H22" s="200"/>
      <c r="I22" s="52"/>
      <c r="J22" s="53"/>
      <c r="K22" s="52"/>
      <c r="L22" s="53"/>
    </row>
    <row r="23" spans="1:12" ht="15.75">
      <c r="A23" s="30"/>
      <c r="B23" s="201" t="s">
        <v>238</v>
      </c>
      <c r="C23" s="50" t="s">
        <v>21</v>
      </c>
      <c r="D23" s="40" t="s">
        <v>20</v>
      </c>
      <c r="E23" s="39" t="s">
        <v>22</v>
      </c>
      <c r="F23" s="40"/>
      <c r="G23" s="56"/>
      <c r="H23" s="202">
        <f>H26+H32+H38+H40</f>
        <v>11839.099999999999</v>
      </c>
      <c r="I23" s="35"/>
      <c r="J23" s="57"/>
      <c r="K23" s="57"/>
      <c r="L23" s="36"/>
    </row>
    <row r="24" spans="1:12" ht="15.75">
      <c r="A24" s="30"/>
      <c r="B24" s="201" t="s">
        <v>239</v>
      </c>
      <c r="C24" s="50"/>
      <c r="D24" s="40"/>
      <c r="E24" s="39"/>
      <c r="F24" s="40"/>
      <c r="G24" s="56"/>
      <c r="H24" s="202"/>
      <c r="I24" s="35"/>
      <c r="J24" s="57"/>
      <c r="K24" s="57"/>
      <c r="L24" s="36"/>
    </row>
    <row r="25" spans="1:12" ht="15.75">
      <c r="A25" s="30"/>
      <c r="B25" s="201"/>
      <c r="C25" s="50"/>
      <c r="D25" s="40"/>
      <c r="E25" s="39"/>
      <c r="F25" s="40"/>
      <c r="G25" s="56"/>
      <c r="H25" s="202"/>
      <c r="I25" s="35"/>
      <c r="J25" s="57"/>
      <c r="K25" s="57"/>
      <c r="L25" s="36"/>
    </row>
    <row r="26" spans="1:12" ht="15.75">
      <c r="A26" s="30"/>
      <c r="B26" s="201" t="s">
        <v>240</v>
      </c>
      <c r="C26" s="50" t="s">
        <v>21</v>
      </c>
      <c r="D26" s="40" t="s">
        <v>20</v>
      </c>
      <c r="E26" s="39" t="s">
        <v>22</v>
      </c>
      <c r="F26" s="40" t="s">
        <v>241</v>
      </c>
      <c r="G26" s="56"/>
      <c r="H26" s="202">
        <f>H28+H30</f>
        <v>10203.099999999999</v>
      </c>
      <c r="I26" s="35"/>
      <c r="J26" s="57"/>
      <c r="K26" s="57"/>
      <c r="L26" s="36"/>
    </row>
    <row r="27" spans="1:12" ht="15.75">
      <c r="A27" s="30"/>
      <c r="B27" s="201"/>
      <c r="C27" s="50"/>
      <c r="D27" s="40"/>
      <c r="E27" s="39"/>
      <c r="F27" s="40"/>
      <c r="G27" s="56"/>
      <c r="H27" s="202"/>
      <c r="I27" s="35"/>
      <c r="J27" s="57"/>
      <c r="K27" s="57"/>
      <c r="L27" s="36"/>
    </row>
    <row r="28" spans="1:15" ht="15.75">
      <c r="A28" s="30"/>
      <c r="B28" s="201" t="s">
        <v>242</v>
      </c>
      <c r="C28" s="50" t="s">
        <v>21</v>
      </c>
      <c r="D28" s="40" t="s">
        <v>20</v>
      </c>
      <c r="E28" s="39" t="s">
        <v>22</v>
      </c>
      <c r="F28" s="40" t="s">
        <v>237</v>
      </c>
      <c r="G28" s="56"/>
      <c r="H28" s="202">
        <f>9691.3+513.7+27.3-12.5-9.5-8.2</f>
        <v>10202.099999999999</v>
      </c>
      <c r="I28" s="35"/>
      <c r="J28" s="57"/>
      <c r="K28" s="57"/>
      <c r="L28" s="36"/>
      <c r="O28" s="253" t="s">
        <v>285</v>
      </c>
    </row>
    <row r="29" spans="1:12" ht="15.75">
      <c r="A29" s="30"/>
      <c r="B29" s="201"/>
      <c r="C29" s="50"/>
      <c r="D29" s="40"/>
      <c r="E29" s="39"/>
      <c r="F29" s="40"/>
      <c r="G29" s="56"/>
      <c r="H29" s="202"/>
      <c r="I29" s="35"/>
      <c r="J29" s="57"/>
      <c r="K29" s="57"/>
      <c r="L29" s="36"/>
    </row>
    <row r="30" spans="1:12" ht="15.75">
      <c r="A30" s="30"/>
      <c r="B30" s="201" t="s">
        <v>243</v>
      </c>
      <c r="C30" s="50" t="s">
        <v>21</v>
      </c>
      <c r="D30" s="40" t="s">
        <v>20</v>
      </c>
      <c r="E30" s="39" t="s">
        <v>22</v>
      </c>
      <c r="F30" s="40" t="s">
        <v>244</v>
      </c>
      <c r="G30" s="56"/>
      <c r="H30" s="202">
        <f>0.8+0.2</f>
        <v>1</v>
      </c>
      <c r="I30" s="35"/>
      <c r="J30" s="57"/>
      <c r="K30" s="57"/>
      <c r="L30" s="36"/>
    </row>
    <row r="31" spans="1:12" ht="15.75">
      <c r="A31" s="30"/>
      <c r="B31" s="201"/>
      <c r="C31" s="50"/>
      <c r="D31" s="40"/>
      <c r="E31" s="39"/>
      <c r="F31" s="40"/>
      <c r="G31" s="56"/>
      <c r="H31" s="202"/>
      <c r="I31" s="35"/>
      <c r="J31" s="57"/>
      <c r="K31" s="57"/>
      <c r="L31" s="36"/>
    </row>
    <row r="32" spans="1:12" ht="15.75">
      <c r="A32" s="30"/>
      <c r="B32" s="201" t="s">
        <v>246</v>
      </c>
      <c r="C32" s="50" t="s">
        <v>21</v>
      </c>
      <c r="D32" s="40" t="s">
        <v>20</v>
      </c>
      <c r="E32" s="39" t="s">
        <v>22</v>
      </c>
      <c r="F32" s="40" t="s">
        <v>247</v>
      </c>
      <c r="G32" s="56"/>
      <c r="H32" s="202">
        <f>H34+H36</f>
        <v>1620.3</v>
      </c>
      <c r="I32" s="35"/>
      <c r="J32" s="57"/>
      <c r="K32" s="57"/>
      <c r="L32" s="36"/>
    </row>
    <row r="33" spans="1:12" ht="15.75">
      <c r="A33" s="30"/>
      <c r="B33" s="201"/>
      <c r="C33" s="50"/>
      <c r="D33" s="40"/>
      <c r="E33" s="39"/>
      <c r="F33" s="40"/>
      <c r="G33" s="56"/>
      <c r="H33" s="202"/>
      <c r="I33" s="35"/>
      <c r="J33" s="57"/>
      <c r="K33" s="57"/>
      <c r="L33" s="36"/>
    </row>
    <row r="34" spans="1:15" ht="15.75">
      <c r="A34" s="30"/>
      <c r="B34" s="201" t="s">
        <v>245</v>
      </c>
      <c r="C34" s="50" t="s">
        <v>21</v>
      </c>
      <c r="D34" s="40" t="s">
        <v>20</v>
      </c>
      <c r="E34" s="39" t="s">
        <v>22</v>
      </c>
      <c r="F34" s="40" t="s">
        <v>248</v>
      </c>
      <c r="G34" s="56"/>
      <c r="H34" s="202">
        <f>478.7+150+6.6+20+28.3-13.9+1.4+10-17.4</f>
        <v>663.7</v>
      </c>
      <c r="I34" s="35"/>
      <c r="J34" s="57"/>
      <c r="K34" s="57"/>
      <c r="L34" s="36"/>
      <c r="O34" s="253" t="s">
        <v>286</v>
      </c>
    </row>
    <row r="35" spans="1:12" ht="15.75">
      <c r="A35" s="30"/>
      <c r="B35" s="201"/>
      <c r="C35" s="50"/>
      <c r="D35" s="40"/>
      <c r="E35" s="39"/>
      <c r="F35" s="40"/>
      <c r="G35" s="56"/>
      <c r="H35" s="202"/>
      <c r="I35" s="35"/>
      <c r="J35" s="57"/>
      <c r="K35" s="57"/>
      <c r="L35" s="36"/>
    </row>
    <row r="36" spans="1:15" ht="15.75">
      <c r="A36" s="30"/>
      <c r="B36" s="201" t="s">
        <v>249</v>
      </c>
      <c r="C36" s="50" t="s">
        <v>21</v>
      </c>
      <c r="D36" s="40" t="s">
        <v>20</v>
      </c>
      <c r="E36" s="39" t="s">
        <v>22</v>
      </c>
      <c r="F36" s="40" t="s">
        <v>229</v>
      </c>
      <c r="G36" s="56"/>
      <c r="H36" s="202">
        <f>1155.1-101.6-1.4-95.5</f>
        <v>956.5999999999999</v>
      </c>
      <c r="I36" s="35"/>
      <c r="J36" s="57"/>
      <c r="K36" s="57"/>
      <c r="L36" s="36"/>
      <c r="O36" s="253" t="s">
        <v>289</v>
      </c>
    </row>
    <row r="37" spans="1:12" ht="15.75">
      <c r="A37" s="30"/>
      <c r="B37" s="201"/>
      <c r="C37" s="50"/>
      <c r="D37" s="40"/>
      <c r="E37" s="39"/>
      <c r="F37" s="40"/>
      <c r="G37" s="56"/>
      <c r="H37" s="202"/>
      <c r="I37" s="35"/>
      <c r="J37" s="57"/>
      <c r="K37" s="57"/>
      <c r="L37" s="36"/>
    </row>
    <row r="38" spans="1:12" ht="15.75">
      <c r="A38" s="30"/>
      <c r="B38" s="201" t="s">
        <v>261</v>
      </c>
      <c r="C38" s="50" t="s">
        <v>21</v>
      </c>
      <c r="D38" s="40" t="s">
        <v>20</v>
      </c>
      <c r="E38" s="39" t="s">
        <v>22</v>
      </c>
      <c r="F38" s="40" t="s">
        <v>262</v>
      </c>
      <c r="G38" s="56"/>
      <c r="H38" s="202">
        <f>7+8</f>
        <v>15</v>
      </c>
      <c r="I38" s="35"/>
      <c r="J38" s="57"/>
      <c r="K38" s="57"/>
      <c r="L38" s="36"/>
    </row>
    <row r="39" spans="1:12" ht="15.75">
      <c r="A39" s="30"/>
      <c r="B39" s="201"/>
      <c r="C39" s="50"/>
      <c r="D39" s="40"/>
      <c r="E39" s="39"/>
      <c r="F39" s="40"/>
      <c r="G39" s="56"/>
      <c r="H39" s="202"/>
      <c r="I39" s="35"/>
      <c r="J39" s="57"/>
      <c r="K39" s="57"/>
      <c r="L39" s="36"/>
    </row>
    <row r="40" spans="1:15" ht="15.75">
      <c r="A40" s="30"/>
      <c r="B40" s="201" t="s">
        <v>260</v>
      </c>
      <c r="C40" s="50" t="s">
        <v>21</v>
      </c>
      <c r="D40" s="40" t="s">
        <v>20</v>
      </c>
      <c r="E40" s="39" t="s">
        <v>22</v>
      </c>
      <c r="F40" s="40" t="s">
        <v>259</v>
      </c>
      <c r="G40" s="56"/>
      <c r="H40" s="202">
        <f>0.5+0.2</f>
        <v>0.7</v>
      </c>
      <c r="I40" s="35"/>
      <c r="J40" s="57"/>
      <c r="K40" s="57"/>
      <c r="L40" s="36"/>
      <c r="O40" s="253" t="s">
        <v>287</v>
      </c>
    </row>
    <row r="41" spans="1:12" ht="15.75">
      <c r="A41" s="30"/>
      <c r="B41" s="201"/>
      <c r="C41" s="50"/>
      <c r="D41" s="40"/>
      <c r="E41" s="39"/>
      <c r="F41" s="40"/>
      <c r="G41" s="56"/>
      <c r="H41" s="202"/>
      <c r="I41" s="35"/>
      <c r="J41" s="57"/>
      <c r="K41" s="57"/>
      <c r="L41" s="36"/>
    </row>
    <row r="42" spans="1:12" ht="18.75" customHeight="1">
      <c r="A42" s="30"/>
      <c r="B42" s="201" t="s">
        <v>23</v>
      </c>
      <c r="C42" s="50" t="s">
        <v>21</v>
      </c>
      <c r="D42" s="40" t="s">
        <v>20</v>
      </c>
      <c r="E42" s="39" t="s">
        <v>24</v>
      </c>
      <c r="F42" s="40"/>
      <c r="G42" s="56"/>
      <c r="H42" s="202">
        <f>H46+H48</f>
        <v>31</v>
      </c>
      <c r="I42" s="35">
        <f>I44+I45</f>
        <v>41</v>
      </c>
      <c r="J42" s="36"/>
      <c r="K42" s="35"/>
      <c r="L42" s="36"/>
    </row>
    <row r="43" spans="1:12" ht="20.25" customHeight="1">
      <c r="A43" s="30"/>
      <c r="B43" s="201" t="s">
        <v>25</v>
      </c>
      <c r="C43" s="50"/>
      <c r="D43" s="40"/>
      <c r="E43" s="39"/>
      <c r="F43" s="40"/>
      <c r="G43" s="56"/>
      <c r="H43" s="202"/>
      <c r="I43" s="35"/>
      <c r="J43" s="36"/>
      <c r="K43" s="35"/>
      <c r="L43" s="36"/>
    </row>
    <row r="44" spans="1:12" ht="15.75">
      <c r="A44" s="30"/>
      <c r="B44" s="201"/>
      <c r="C44" s="50"/>
      <c r="D44" s="40"/>
      <c r="E44" s="39"/>
      <c r="F44" s="40"/>
      <c r="G44" s="56">
        <v>290</v>
      </c>
      <c r="H44" s="202"/>
      <c r="I44" s="35">
        <v>23</v>
      </c>
      <c r="J44" s="36"/>
      <c r="K44" s="35"/>
      <c r="L44" s="36"/>
    </row>
    <row r="45" spans="1:12" ht="19.5" customHeight="1">
      <c r="A45" s="30"/>
      <c r="B45" s="201" t="s">
        <v>26</v>
      </c>
      <c r="C45" s="50"/>
      <c r="D45" s="58"/>
      <c r="E45" s="39"/>
      <c r="F45" s="40"/>
      <c r="G45" s="56"/>
      <c r="H45" s="202"/>
      <c r="I45" s="35">
        <v>18</v>
      </c>
      <c r="J45" s="36"/>
      <c r="K45" s="35"/>
      <c r="L45" s="36"/>
    </row>
    <row r="46" spans="1:12" ht="16.5" customHeight="1">
      <c r="A46" s="30"/>
      <c r="B46" s="201" t="s">
        <v>27</v>
      </c>
      <c r="C46" s="50" t="s">
        <v>21</v>
      </c>
      <c r="D46" s="40" t="s">
        <v>20</v>
      </c>
      <c r="E46" s="39" t="s">
        <v>24</v>
      </c>
      <c r="F46" s="40" t="s">
        <v>28</v>
      </c>
      <c r="G46" s="56"/>
      <c r="H46" s="202">
        <v>5</v>
      </c>
      <c r="I46" s="35"/>
      <c r="J46" s="36"/>
      <c r="K46" s="35"/>
      <c r="L46" s="36"/>
    </row>
    <row r="47" spans="1:12" ht="16.5" customHeight="1">
      <c r="A47" s="30"/>
      <c r="B47" s="203"/>
      <c r="C47" s="50"/>
      <c r="D47" s="40"/>
      <c r="E47" s="39"/>
      <c r="F47" s="50"/>
      <c r="G47" s="56"/>
      <c r="H47" s="202"/>
      <c r="I47" s="35"/>
      <c r="J47" s="49"/>
      <c r="K47" s="35"/>
      <c r="L47" s="36"/>
    </row>
    <row r="48" spans="1:12" ht="16.5" customHeight="1">
      <c r="A48" s="30"/>
      <c r="B48" s="201" t="s">
        <v>249</v>
      </c>
      <c r="C48" s="50" t="s">
        <v>21</v>
      </c>
      <c r="D48" s="40" t="s">
        <v>20</v>
      </c>
      <c r="E48" s="39" t="s">
        <v>24</v>
      </c>
      <c r="F48" s="50" t="s">
        <v>229</v>
      </c>
      <c r="G48" s="56"/>
      <c r="H48" s="202">
        <f>26</f>
        <v>26</v>
      </c>
      <c r="I48" s="35"/>
      <c r="J48" s="49"/>
      <c r="K48" s="35"/>
      <c r="L48" s="36"/>
    </row>
    <row r="49" spans="1:12" ht="16.5" customHeight="1">
      <c r="A49" s="30"/>
      <c r="B49" s="203"/>
      <c r="C49" s="50"/>
      <c r="D49" s="40"/>
      <c r="E49" s="39"/>
      <c r="F49" s="50"/>
      <c r="G49" s="56"/>
      <c r="H49" s="202"/>
      <c r="I49" s="35"/>
      <c r="J49" s="49"/>
      <c r="K49" s="35"/>
      <c r="L49" s="36"/>
    </row>
    <row r="50" spans="1:12" ht="15.75">
      <c r="A50" s="30"/>
      <c r="B50" s="204"/>
      <c r="C50" s="175"/>
      <c r="D50" s="119"/>
      <c r="E50" s="175"/>
      <c r="F50" s="176"/>
      <c r="G50" s="177"/>
      <c r="H50" s="205"/>
      <c r="I50" s="61"/>
      <c r="J50" s="62"/>
      <c r="K50" s="52"/>
      <c r="L50" s="53"/>
    </row>
    <row r="51" spans="1:12" ht="30.75" customHeight="1">
      <c r="A51" s="30"/>
      <c r="B51" s="206" t="s">
        <v>30</v>
      </c>
      <c r="C51" s="64"/>
      <c r="D51" s="65" t="s">
        <v>31</v>
      </c>
      <c r="E51" s="66"/>
      <c r="F51" s="65"/>
      <c r="G51" s="28"/>
      <c r="H51" s="207">
        <f>H52</f>
        <v>300</v>
      </c>
      <c r="I51" s="35"/>
      <c r="J51" s="36"/>
      <c r="K51" s="35"/>
      <c r="L51" s="36"/>
    </row>
    <row r="52" spans="1:12" ht="15.75">
      <c r="A52" s="30"/>
      <c r="B52" s="201" t="s">
        <v>32</v>
      </c>
      <c r="C52" s="50" t="s">
        <v>21</v>
      </c>
      <c r="D52" s="40" t="s">
        <v>31</v>
      </c>
      <c r="E52" s="39" t="s">
        <v>33</v>
      </c>
      <c r="F52" s="40"/>
      <c r="G52" s="56"/>
      <c r="H52" s="202">
        <f>H54</f>
        <v>300</v>
      </c>
      <c r="I52" s="35">
        <f>I54</f>
        <v>100</v>
      </c>
      <c r="J52" s="36"/>
      <c r="K52" s="35"/>
      <c r="L52" s="36"/>
    </row>
    <row r="53" spans="1:12" ht="15.75">
      <c r="A53" s="30"/>
      <c r="B53" s="201"/>
      <c r="C53" s="50"/>
      <c r="D53" s="40"/>
      <c r="E53" s="39"/>
      <c r="F53" s="40"/>
      <c r="G53" s="56"/>
      <c r="H53" s="202"/>
      <c r="I53" s="35"/>
      <c r="J53" s="36"/>
      <c r="K53" s="35"/>
      <c r="L53" s="36"/>
    </row>
    <row r="54" spans="1:12" ht="17.25" customHeight="1">
      <c r="A54" s="30"/>
      <c r="B54" s="201" t="s">
        <v>265</v>
      </c>
      <c r="C54" s="50" t="s">
        <v>21</v>
      </c>
      <c r="D54" s="40" t="s">
        <v>31</v>
      </c>
      <c r="E54" s="39" t="s">
        <v>33</v>
      </c>
      <c r="F54" s="40" t="s">
        <v>227</v>
      </c>
      <c r="G54" s="56">
        <v>290</v>
      </c>
      <c r="H54" s="202">
        <f>100-70+270</f>
        <v>300</v>
      </c>
      <c r="I54" s="35">
        <v>100</v>
      </c>
      <c r="J54" s="36"/>
      <c r="K54" s="35"/>
      <c r="L54" s="36"/>
    </row>
    <row r="55" spans="1:12" ht="15.75">
      <c r="A55" s="30"/>
      <c r="B55" s="201"/>
      <c r="C55" s="50"/>
      <c r="D55" s="40"/>
      <c r="E55" s="39"/>
      <c r="F55" s="40"/>
      <c r="G55" s="56"/>
      <c r="H55" s="202"/>
      <c r="I55" s="35"/>
      <c r="J55" s="36"/>
      <c r="K55" s="35"/>
      <c r="L55" s="36"/>
    </row>
    <row r="56" spans="1:12" ht="15.75">
      <c r="A56" s="30"/>
      <c r="B56" s="197" t="s">
        <v>34</v>
      </c>
      <c r="C56" s="44"/>
      <c r="D56" s="41" t="s">
        <v>35</v>
      </c>
      <c r="E56" s="42"/>
      <c r="F56" s="41"/>
      <c r="G56" s="24"/>
      <c r="H56" s="198">
        <f>H58+H63+H69+H74+H78+H83+H87</f>
        <v>1247.3</v>
      </c>
      <c r="I56" s="60" t="e">
        <f>I65+I69+#REF!</f>
        <v>#REF!</v>
      </c>
      <c r="J56" s="47" t="e">
        <f>J65+J69+#REF!</f>
        <v>#REF!</v>
      </c>
      <c r="K56" s="47" t="e">
        <f>K65+K69+#REF!</f>
        <v>#REF!</v>
      </c>
      <c r="L56" s="47" t="e">
        <f>L65+L69+#REF!</f>
        <v>#REF!</v>
      </c>
    </row>
    <row r="57" spans="1:12" ht="15.75">
      <c r="A57" s="30"/>
      <c r="B57" s="208"/>
      <c r="C57" s="122"/>
      <c r="D57" s="119"/>
      <c r="E57" s="120"/>
      <c r="F57" s="119"/>
      <c r="G57" s="183"/>
      <c r="H57" s="205"/>
      <c r="I57" s="52"/>
      <c r="J57" s="53"/>
      <c r="K57" s="52"/>
      <c r="L57" s="53"/>
    </row>
    <row r="58" spans="1:12" ht="15.75">
      <c r="A58" s="67"/>
      <c r="B58" s="203" t="s">
        <v>29</v>
      </c>
      <c r="C58" s="50" t="s">
        <v>21</v>
      </c>
      <c r="D58" s="160" t="s">
        <v>35</v>
      </c>
      <c r="E58" s="39" t="s">
        <v>230</v>
      </c>
      <c r="F58" s="10"/>
      <c r="G58" s="73"/>
      <c r="H58" s="202">
        <f>H60</f>
        <v>100</v>
      </c>
      <c r="I58" s="69"/>
      <c r="J58" s="70"/>
      <c r="K58" s="69"/>
      <c r="L58" s="70"/>
    </row>
    <row r="59" spans="1:12" ht="15.75">
      <c r="A59" s="67"/>
      <c r="B59" s="209"/>
      <c r="C59" s="50"/>
      <c r="D59" s="160"/>
      <c r="E59" s="39"/>
      <c r="F59" s="10"/>
      <c r="G59" s="73"/>
      <c r="H59" s="210"/>
      <c r="I59" s="69"/>
      <c r="J59" s="70"/>
      <c r="K59" s="69"/>
      <c r="L59" s="70"/>
    </row>
    <row r="60" spans="1:12" ht="15.75">
      <c r="A60" s="67"/>
      <c r="B60" s="201" t="s">
        <v>249</v>
      </c>
      <c r="C60" s="50" t="s">
        <v>21</v>
      </c>
      <c r="D60" s="184" t="s">
        <v>35</v>
      </c>
      <c r="E60" s="184" t="s">
        <v>230</v>
      </c>
      <c r="F60" s="186">
        <v>244</v>
      </c>
      <c r="G60" s="73"/>
      <c r="H60" s="210">
        <v>100</v>
      </c>
      <c r="I60" s="69"/>
      <c r="J60" s="70"/>
      <c r="K60" s="69"/>
      <c r="L60" s="70"/>
    </row>
    <row r="61" spans="1:12" ht="15.75">
      <c r="A61" s="67"/>
      <c r="B61" s="209"/>
      <c r="C61" s="184"/>
      <c r="D61" s="184"/>
      <c r="E61" s="184"/>
      <c r="F61" s="184"/>
      <c r="G61" s="56"/>
      <c r="H61" s="210"/>
      <c r="I61" s="69"/>
      <c r="J61" s="70"/>
      <c r="K61" s="69"/>
      <c r="L61" s="70"/>
    </row>
    <row r="62" spans="1:12" ht="15.75">
      <c r="A62" s="67"/>
      <c r="B62" s="209" t="s">
        <v>156</v>
      </c>
      <c r="C62" s="185"/>
      <c r="D62" s="185"/>
      <c r="E62" s="185"/>
      <c r="F62" s="185"/>
      <c r="G62" s="164"/>
      <c r="H62" s="211"/>
      <c r="I62" s="69"/>
      <c r="J62" s="70"/>
      <c r="K62" s="69"/>
      <c r="L62" s="70"/>
    </row>
    <row r="63" spans="1:12" ht="15.75">
      <c r="A63" s="67"/>
      <c r="B63" s="209" t="s">
        <v>142</v>
      </c>
      <c r="C63" s="40" t="s">
        <v>21</v>
      </c>
      <c r="D63" s="68" t="s">
        <v>35</v>
      </c>
      <c r="E63" s="39" t="s">
        <v>36</v>
      </c>
      <c r="F63" s="160"/>
      <c r="G63" s="56"/>
      <c r="H63" s="210">
        <f>H67</f>
        <v>424.8</v>
      </c>
      <c r="I63" s="69"/>
      <c r="J63" s="70"/>
      <c r="K63" s="69"/>
      <c r="L63" s="70"/>
    </row>
    <row r="64" spans="1:12" ht="15.75" hidden="1">
      <c r="A64" s="67"/>
      <c r="B64" s="209"/>
      <c r="C64" s="40"/>
      <c r="D64" s="68"/>
      <c r="E64" s="39"/>
      <c r="F64" s="40"/>
      <c r="G64" s="56"/>
      <c r="H64" s="202"/>
      <c r="I64" s="69"/>
      <c r="J64" s="70"/>
      <c r="K64" s="69"/>
      <c r="L64" s="70"/>
    </row>
    <row r="65" spans="1:12" ht="15.75">
      <c r="A65" s="67"/>
      <c r="B65" s="209" t="s">
        <v>37</v>
      </c>
      <c r="C65" s="40"/>
      <c r="D65" s="68"/>
      <c r="E65" s="39"/>
      <c r="F65" s="40"/>
      <c r="G65" s="56"/>
      <c r="H65" s="202"/>
      <c r="I65" s="69" t="e">
        <f>I67</f>
        <v>#REF!</v>
      </c>
      <c r="J65" s="70" t="e">
        <f>J67</f>
        <v>#REF!</v>
      </c>
      <c r="K65" s="69" t="e">
        <f>K67</f>
        <v>#REF!</v>
      </c>
      <c r="L65" s="70" t="e">
        <f>L67</f>
        <v>#REF!</v>
      </c>
    </row>
    <row r="66" spans="1:12" ht="15.75">
      <c r="A66" s="67"/>
      <c r="B66" s="203"/>
      <c r="C66" s="40"/>
      <c r="D66" s="68"/>
      <c r="E66" s="39"/>
      <c r="F66" s="40"/>
      <c r="G66" s="56"/>
      <c r="H66" s="202"/>
      <c r="I66" s="69"/>
      <c r="J66" s="70"/>
      <c r="K66" s="69"/>
      <c r="L66" s="70"/>
    </row>
    <row r="67" spans="1:12" ht="15.75">
      <c r="A67" s="67"/>
      <c r="B67" s="203" t="s">
        <v>250</v>
      </c>
      <c r="C67" s="40" t="s">
        <v>21</v>
      </c>
      <c r="D67" s="68" t="s">
        <v>35</v>
      </c>
      <c r="E67" s="39" t="s">
        <v>36</v>
      </c>
      <c r="F67" s="40" t="s">
        <v>228</v>
      </c>
      <c r="G67" s="56"/>
      <c r="H67" s="202">
        <v>424.8</v>
      </c>
      <c r="I67" s="69" t="e">
        <f>#REF!</f>
        <v>#REF!</v>
      </c>
      <c r="J67" s="70" t="e">
        <f>#REF!</f>
        <v>#REF!</v>
      </c>
      <c r="K67" s="69" t="e">
        <f>#REF!</f>
        <v>#REF!</v>
      </c>
      <c r="L67" s="70" t="e">
        <f>#REF!</f>
        <v>#REF!</v>
      </c>
    </row>
    <row r="68" spans="1:12" ht="15.75">
      <c r="A68" s="67"/>
      <c r="B68" s="203"/>
      <c r="C68" s="40"/>
      <c r="D68" s="68"/>
      <c r="E68" s="39"/>
      <c r="F68" s="40"/>
      <c r="G68" s="56"/>
      <c r="H68" s="202"/>
      <c r="I68" s="69"/>
      <c r="J68" s="70"/>
      <c r="K68" s="69"/>
      <c r="L68" s="70"/>
    </row>
    <row r="69" spans="1:12" ht="17.25" customHeight="1">
      <c r="A69" s="67"/>
      <c r="B69" s="203" t="s">
        <v>38</v>
      </c>
      <c r="C69" s="40" t="s">
        <v>21</v>
      </c>
      <c r="D69" s="68" t="s">
        <v>35</v>
      </c>
      <c r="E69" s="39" t="s">
        <v>39</v>
      </c>
      <c r="F69" s="40"/>
      <c r="G69" s="56"/>
      <c r="H69" s="202">
        <f>H71</f>
        <v>492.5</v>
      </c>
      <c r="I69" s="71" t="e">
        <f>I71</f>
        <v>#REF!</v>
      </c>
      <c r="J69" s="70" t="e">
        <f>J71</f>
        <v>#REF!</v>
      </c>
      <c r="K69" s="70" t="e">
        <f>K71</f>
        <v>#REF!</v>
      </c>
      <c r="L69" s="70" t="e">
        <f>L71</f>
        <v>#REF!</v>
      </c>
    </row>
    <row r="70" spans="1:12" ht="15.75">
      <c r="A70" s="67"/>
      <c r="B70" s="203"/>
      <c r="C70" s="40"/>
      <c r="D70" s="68"/>
      <c r="E70" s="39"/>
      <c r="F70" s="40"/>
      <c r="G70" s="56"/>
      <c r="H70" s="202"/>
      <c r="I70" s="69"/>
      <c r="J70" s="70"/>
      <c r="K70" s="69"/>
      <c r="L70" s="70"/>
    </row>
    <row r="71" spans="1:15" ht="15.75">
      <c r="A71" s="67"/>
      <c r="B71" s="201" t="s">
        <v>249</v>
      </c>
      <c r="C71" s="50" t="s">
        <v>21</v>
      </c>
      <c r="D71" s="160" t="s">
        <v>35</v>
      </c>
      <c r="E71" s="39" t="s">
        <v>39</v>
      </c>
      <c r="F71" s="40" t="s">
        <v>229</v>
      </c>
      <c r="G71" s="56"/>
      <c r="H71" s="202">
        <f>492.5</f>
        <v>492.5</v>
      </c>
      <c r="I71" s="71" t="e">
        <f>#REF!</f>
        <v>#REF!</v>
      </c>
      <c r="J71" s="70" t="e">
        <f>#REF!</f>
        <v>#REF!</v>
      </c>
      <c r="K71" s="70" t="e">
        <f>#REF!</f>
        <v>#REF!</v>
      </c>
      <c r="L71" s="70" t="e">
        <f>#REF!</f>
        <v>#REF!</v>
      </c>
      <c r="O71" s="253" t="s">
        <v>282</v>
      </c>
    </row>
    <row r="72" spans="1:17" ht="15" customHeight="1">
      <c r="A72" s="67"/>
      <c r="B72" s="209"/>
      <c r="C72" s="50"/>
      <c r="D72" s="160"/>
      <c r="E72" s="39"/>
      <c r="F72" s="10"/>
      <c r="G72" s="73"/>
      <c r="H72" s="202"/>
      <c r="I72" s="72"/>
      <c r="J72" s="70"/>
      <c r="K72" s="69"/>
      <c r="L72" s="70"/>
      <c r="Q72" s="165"/>
    </row>
    <row r="73" spans="1:17" ht="15.75">
      <c r="A73" s="67"/>
      <c r="B73" s="209" t="s">
        <v>157</v>
      </c>
      <c r="C73" s="50"/>
      <c r="D73" s="160"/>
      <c r="E73" s="39"/>
      <c r="F73" s="10"/>
      <c r="G73" s="73"/>
      <c r="H73" s="202"/>
      <c r="I73" s="72"/>
      <c r="J73" s="70"/>
      <c r="K73" s="69"/>
      <c r="L73" s="70"/>
      <c r="Q73" s="165"/>
    </row>
    <row r="74" spans="1:17" ht="18" customHeight="1">
      <c r="A74" s="67"/>
      <c r="B74" s="209" t="s">
        <v>158</v>
      </c>
      <c r="C74" s="50" t="s">
        <v>21</v>
      </c>
      <c r="D74" s="160" t="s">
        <v>35</v>
      </c>
      <c r="E74" s="39" t="s">
        <v>110</v>
      </c>
      <c r="F74" s="10"/>
      <c r="G74" s="73"/>
      <c r="H74" s="202">
        <f>H76</f>
        <v>49</v>
      </c>
      <c r="I74" s="72"/>
      <c r="J74" s="70"/>
      <c r="K74" s="69"/>
      <c r="L74" s="70"/>
      <c r="Q74" s="165"/>
    </row>
    <row r="75" spans="1:17" ht="15.75">
      <c r="A75" s="67"/>
      <c r="B75" s="209"/>
      <c r="C75" s="50"/>
      <c r="D75" s="160"/>
      <c r="E75" s="39"/>
      <c r="F75" s="10"/>
      <c r="G75" s="73"/>
      <c r="H75" s="202"/>
      <c r="I75" s="72"/>
      <c r="J75" s="70"/>
      <c r="K75" s="69"/>
      <c r="L75" s="70"/>
      <c r="Q75" s="165"/>
    </row>
    <row r="76" spans="1:17" ht="15.75">
      <c r="A76" s="67"/>
      <c r="B76" s="201" t="s">
        <v>249</v>
      </c>
      <c r="C76" s="50" t="s">
        <v>21</v>
      </c>
      <c r="D76" s="160" t="s">
        <v>35</v>
      </c>
      <c r="E76" s="39" t="s">
        <v>110</v>
      </c>
      <c r="F76" s="10">
        <v>244</v>
      </c>
      <c r="G76" s="73"/>
      <c r="H76" s="202">
        <f>50-1</f>
        <v>49</v>
      </c>
      <c r="I76" s="72"/>
      <c r="J76" s="70"/>
      <c r="K76" s="69"/>
      <c r="L76" s="70"/>
      <c r="Q76" s="165"/>
    </row>
    <row r="77" spans="1:17" ht="15.75">
      <c r="A77" s="67"/>
      <c r="B77" s="209"/>
      <c r="C77" s="50"/>
      <c r="D77" s="160"/>
      <c r="E77" s="39"/>
      <c r="F77" s="10"/>
      <c r="G77" s="73"/>
      <c r="H77" s="202"/>
      <c r="I77" s="72"/>
      <c r="J77" s="70"/>
      <c r="K77" s="69"/>
      <c r="L77" s="70"/>
      <c r="Q77" s="165"/>
    </row>
    <row r="78" spans="1:17" ht="15.75">
      <c r="A78" s="67"/>
      <c r="B78" s="209" t="s">
        <v>159</v>
      </c>
      <c r="C78" s="50" t="s">
        <v>21</v>
      </c>
      <c r="D78" s="160" t="s">
        <v>35</v>
      </c>
      <c r="E78" s="39" t="s">
        <v>116</v>
      </c>
      <c r="F78" s="10"/>
      <c r="G78" s="73"/>
      <c r="H78" s="202">
        <f>H80</f>
        <v>50</v>
      </c>
      <c r="I78" s="72"/>
      <c r="J78" s="70"/>
      <c r="K78" s="69"/>
      <c r="L78" s="70"/>
      <c r="Q78" s="165"/>
    </row>
    <row r="79" spans="1:17" ht="15.75">
      <c r="A79" s="67"/>
      <c r="B79" s="209"/>
      <c r="C79" s="50"/>
      <c r="D79" s="160"/>
      <c r="E79" s="39"/>
      <c r="F79" s="10"/>
      <c r="G79" s="73"/>
      <c r="H79" s="202"/>
      <c r="I79" s="72"/>
      <c r="J79" s="70"/>
      <c r="K79" s="69"/>
      <c r="L79" s="70"/>
      <c r="Q79" s="165"/>
    </row>
    <row r="80" spans="1:17" ht="15.75">
      <c r="A80" s="67"/>
      <c r="B80" s="201" t="s">
        <v>249</v>
      </c>
      <c r="C80" s="50" t="s">
        <v>21</v>
      </c>
      <c r="D80" s="160" t="s">
        <v>35</v>
      </c>
      <c r="E80" s="39" t="s">
        <v>116</v>
      </c>
      <c r="F80" s="10">
        <v>244</v>
      </c>
      <c r="G80" s="73"/>
      <c r="H80" s="202">
        <v>50</v>
      </c>
      <c r="I80" s="72"/>
      <c r="J80" s="70"/>
      <c r="K80" s="69"/>
      <c r="L80" s="70"/>
      <c r="Q80" s="165"/>
    </row>
    <row r="81" spans="1:17" ht="15.75">
      <c r="A81" s="67"/>
      <c r="B81" s="209"/>
      <c r="C81" s="50"/>
      <c r="D81" s="160"/>
      <c r="E81" s="39"/>
      <c r="F81" s="10"/>
      <c r="G81" s="73"/>
      <c r="H81" s="202"/>
      <c r="I81" s="72"/>
      <c r="J81" s="70"/>
      <c r="K81" s="69"/>
      <c r="L81" s="70"/>
      <c r="Q81" s="165"/>
    </row>
    <row r="82" spans="1:17" ht="15.75">
      <c r="A82" s="67"/>
      <c r="B82" s="209" t="s">
        <v>121</v>
      </c>
      <c r="C82" s="50"/>
      <c r="D82" s="160"/>
      <c r="E82" s="39"/>
      <c r="F82" s="10"/>
      <c r="G82" s="73"/>
      <c r="H82" s="202"/>
      <c r="I82" s="72"/>
      <c r="J82" s="70"/>
      <c r="K82" s="69"/>
      <c r="L82" s="70"/>
      <c r="Q82" s="165"/>
    </row>
    <row r="83" spans="1:17" ht="15.75">
      <c r="A83" s="67"/>
      <c r="B83" s="209" t="s">
        <v>122</v>
      </c>
      <c r="C83" s="50" t="s">
        <v>21</v>
      </c>
      <c r="D83" s="160" t="s">
        <v>35</v>
      </c>
      <c r="E83" s="39" t="s">
        <v>123</v>
      </c>
      <c r="F83" s="10"/>
      <c r="G83" s="73"/>
      <c r="H83" s="202">
        <f>H85</f>
        <v>31</v>
      </c>
      <c r="I83" s="72"/>
      <c r="J83" s="70"/>
      <c r="K83" s="69"/>
      <c r="L83" s="70"/>
      <c r="Q83" s="165"/>
    </row>
    <row r="84" spans="1:17" ht="15.75">
      <c r="A84" s="67"/>
      <c r="B84" s="209"/>
      <c r="C84" s="50"/>
      <c r="D84" s="160"/>
      <c r="E84" s="39"/>
      <c r="F84" s="10"/>
      <c r="G84" s="73"/>
      <c r="H84" s="202"/>
      <c r="I84" s="72"/>
      <c r="J84" s="70"/>
      <c r="K84" s="69"/>
      <c r="L84" s="70"/>
      <c r="Q84" s="165"/>
    </row>
    <row r="85" spans="1:17" ht="15.75">
      <c r="A85" s="67"/>
      <c r="B85" s="201" t="s">
        <v>249</v>
      </c>
      <c r="C85" s="50" t="s">
        <v>21</v>
      </c>
      <c r="D85" s="160" t="s">
        <v>35</v>
      </c>
      <c r="E85" s="39" t="s">
        <v>123</v>
      </c>
      <c r="F85" s="10">
        <v>244</v>
      </c>
      <c r="G85" s="73"/>
      <c r="H85" s="202">
        <f>30+1</f>
        <v>31</v>
      </c>
      <c r="I85" s="72"/>
      <c r="J85" s="70"/>
      <c r="K85" s="69"/>
      <c r="L85" s="70"/>
      <c r="Q85" s="165"/>
    </row>
    <row r="86" spans="1:17" ht="15.75">
      <c r="A86" s="67"/>
      <c r="B86" s="209"/>
      <c r="C86" s="50"/>
      <c r="D86" s="160"/>
      <c r="E86" s="39"/>
      <c r="F86" s="10"/>
      <c r="G86" s="73"/>
      <c r="H86" s="202"/>
      <c r="I86" s="72"/>
      <c r="J86" s="70"/>
      <c r="K86" s="69"/>
      <c r="L86" s="70"/>
      <c r="Q86" s="165"/>
    </row>
    <row r="87" spans="1:17" ht="15.75">
      <c r="A87" s="67"/>
      <c r="B87" s="203" t="s">
        <v>211</v>
      </c>
      <c r="C87" s="40" t="s">
        <v>21</v>
      </c>
      <c r="D87" s="39" t="s">
        <v>35</v>
      </c>
      <c r="E87" s="40" t="s">
        <v>233</v>
      </c>
      <c r="F87" s="56"/>
      <c r="G87" s="56"/>
      <c r="H87" s="202">
        <f>H89</f>
        <v>100</v>
      </c>
      <c r="I87" s="72"/>
      <c r="J87" s="70"/>
      <c r="K87" s="69"/>
      <c r="L87" s="70"/>
      <c r="Q87" s="165"/>
    </row>
    <row r="88" spans="1:17" ht="15.75">
      <c r="A88" s="67"/>
      <c r="B88" s="203"/>
      <c r="C88" s="40"/>
      <c r="D88" s="39"/>
      <c r="E88" s="40"/>
      <c r="F88" s="56"/>
      <c r="G88" s="56"/>
      <c r="H88" s="202"/>
      <c r="I88" s="72"/>
      <c r="J88" s="70"/>
      <c r="K88" s="69"/>
      <c r="L88" s="70"/>
      <c r="Q88" s="165"/>
    </row>
    <row r="89" spans="1:17" ht="15.75">
      <c r="A89" s="67"/>
      <c r="B89" s="201" t="s">
        <v>249</v>
      </c>
      <c r="C89" s="40" t="s">
        <v>21</v>
      </c>
      <c r="D89" s="39" t="s">
        <v>35</v>
      </c>
      <c r="E89" s="40" t="s">
        <v>233</v>
      </c>
      <c r="F89" s="56">
        <v>244</v>
      </c>
      <c r="G89" s="56"/>
      <c r="H89" s="202">
        <f>100</f>
        <v>100</v>
      </c>
      <c r="I89" s="72"/>
      <c r="J89" s="70"/>
      <c r="K89" s="69"/>
      <c r="L89" s="70"/>
      <c r="O89" s="253" t="s">
        <v>288</v>
      </c>
      <c r="Q89" s="165"/>
    </row>
    <row r="90" spans="1:17" ht="16.5" thickBot="1">
      <c r="A90" s="67"/>
      <c r="B90" s="209"/>
      <c r="C90" s="50"/>
      <c r="D90" s="160"/>
      <c r="E90" s="39"/>
      <c r="F90" s="10"/>
      <c r="G90" s="73"/>
      <c r="H90" s="202"/>
      <c r="I90" s="72"/>
      <c r="J90" s="70"/>
      <c r="K90" s="69"/>
      <c r="L90" s="70"/>
      <c r="Q90" s="165"/>
    </row>
    <row r="91" spans="1:17" ht="15.75">
      <c r="A91" s="67"/>
      <c r="B91" s="212" t="s">
        <v>41</v>
      </c>
      <c r="C91" s="74"/>
      <c r="D91" s="75" t="s">
        <v>42</v>
      </c>
      <c r="E91" s="76"/>
      <c r="F91" s="75"/>
      <c r="G91" s="77"/>
      <c r="H91" s="213">
        <f>H94</f>
        <v>700</v>
      </c>
      <c r="I91" s="78" t="e">
        <f>I94</f>
        <v>#REF!</v>
      </c>
      <c r="J91" s="79" t="e">
        <f>J94</f>
        <v>#REF!</v>
      </c>
      <c r="K91" s="79" t="e">
        <f>K94</f>
        <v>#REF!</v>
      </c>
      <c r="L91" s="79" t="e">
        <f>L94</f>
        <v>#REF!</v>
      </c>
      <c r="Q91" s="165"/>
    </row>
    <row r="92" spans="1:12" ht="16.5" thickBot="1">
      <c r="A92" s="67"/>
      <c r="B92" s="214"/>
      <c r="C92" s="80"/>
      <c r="D92" s="81"/>
      <c r="E92" s="82"/>
      <c r="F92" s="81"/>
      <c r="G92" s="83"/>
      <c r="H92" s="215"/>
      <c r="I92" s="84"/>
      <c r="J92" s="85"/>
      <c r="K92" s="84"/>
      <c r="L92" s="85"/>
    </row>
    <row r="93" spans="1:12" ht="15.75">
      <c r="A93" s="67"/>
      <c r="B93" s="194" t="s">
        <v>43</v>
      </c>
      <c r="C93" s="48"/>
      <c r="D93" s="32"/>
      <c r="E93" s="39"/>
      <c r="F93" s="40"/>
      <c r="G93" s="56"/>
      <c r="H93" s="202"/>
      <c r="I93" s="69"/>
      <c r="J93" s="70"/>
      <c r="K93" s="69"/>
      <c r="L93" s="86"/>
    </row>
    <row r="94" spans="1:12" ht="15.75">
      <c r="A94" s="67"/>
      <c r="B94" s="194" t="s">
        <v>44</v>
      </c>
      <c r="C94" s="48"/>
      <c r="D94" s="32" t="s">
        <v>45</v>
      </c>
      <c r="E94" s="39"/>
      <c r="F94" s="40"/>
      <c r="G94" s="56"/>
      <c r="H94" s="191">
        <f>H119+H113+H107+H100+H125</f>
        <v>700</v>
      </c>
      <c r="I94" s="69" t="e">
        <f>I98+#REF!</f>
        <v>#REF!</v>
      </c>
      <c r="J94" s="87" t="e">
        <f>J98+#REF!</f>
        <v>#REF!</v>
      </c>
      <c r="K94" s="87" t="e">
        <f>K98+#REF!</f>
        <v>#REF!</v>
      </c>
      <c r="L94" s="70" t="e">
        <f>L98+#REF!</f>
        <v>#REF!</v>
      </c>
    </row>
    <row r="95" spans="1:12" ht="15.75">
      <c r="A95" s="67"/>
      <c r="B95" s="194"/>
      <c r="C95" s="48"/>
      <c r="D95" s="32"/>
      <c r="E95" s="39"/>
      <c r="F95" s="40"/>
      <c r="G95" s="56"/>
      <c r="H95" s="202"/>
      <c r="I95" s="69"/>
      <c r="J95" s="70"/>
      <c r="K95" s="69"/>
      <c r="L95" s="85"/>
    </row>
    <row r="96" spans="1:12" ht="15.75">
      <c r="A96" s="67"/>
      <c r="B96" s="216" t="s">
        <v>160</v>
      </c>
      <c r="C96" s="54"/>
      <c r="D96" s="55"/>
      <c r="E96" s="25"/>
      <c r="F96" s="55"/>
      <c r="G96" s="11"/>
      <c r="H96" s="217"/>
      <c r="I96" s="88"/>
      <c r="J96" s="86"/>
      <c r="K96" s="88"/>
      <c r="L96" s="86"/>
    </row>
    <row r="97" spans="1:12" ht="15.75">
      <c r="A97" s="67"/>
      <c r="B97" s="201" t="s">
        <v>161</v>
      </c>
      <c r="C97" s="50" t="s">
        <v>21</v>
      </c>
      <c r="D97" s="40" t="s">
        <v>45</v>
      </c>
      <c r="E97" s="39" t="s">
        <v>46</v>
      </c>
      <c r="F97" s="40"/>
      <c r="G97" s="56"/>
      <c r="H97" s="202">
        <f>H100</f>
        <v>50</v>
      </c>
      <c r="I97" s="69"/>
      <c r="J97" s="70"/>
      <c r="K97" s="69"/>
      <c r="L97" s="70"/>
    </row>
    <row r="98" spans="1:12" ht="15.75">
      <c r="A98" s="67"/>
      <c r="B98" s="201" t="s">
        <v>162</v>
      </c>
      <c r="C98" s="168"/>
      <c r="D98" s="168"/>
      <c r="E98" s="168"/>
      <c r="F98" s="168"/>
      <c r="G98" s="168"/>
      <c r="H98" s="218"/>
      <c r="I98" s="69" t="e">
        <f>I100+I104</f>
        <v>#REF!</v>
      </c>
      <c r="J98" s="70" t="e">
        <f>J100+J104</f>
        <v>#REF!</v>
      </c>
      <c r="K98" s="69" t="e">
        <f>K100+K104</f>
        <v>#REF!</v>
      </c>
      <c r="L98" s="70" t="e">
        <f>L100+L104</f>
        <v>#REF!</v>
      </c>
    </row>
    <row r="99" spans="1:12" ht="15.75">
      <c r="A99" s="67"/>
      <c r="B99" s="201"/>
      <c r="C99" s="50"/>
      <c r="D99" s="40"/>
      <c r="E99" s="39"/>
      <c r="F99" s="40"/>
      <c r="G99" s="51"/>
      <c r="H99" s="202"/>
      <c r="I99" s="69"/>
      <c r="J99" s="70"/>
      <c r="K99" s="69"/>
      <c r="L99" s="70"/>
    </row>
    <row r="100" spans="1:12" ht="15.75">
      <c r="A100" s="67"/>
      <c r="B100" s="201" t="s">
        <v>249</v>
      </c>
      <c r="C100" s="50" t="s">
        <v>21</v>
      </c>
      <c r="D100" s="40" t="s">
        <v>45</v>
      </c>
      <c r="E100" s="39" t="s">
        <v>46</v>
      </c>
      <c r="F100" s="40" t="s">
        <v>229</v>
      </c>
      <c r="G100" s="51"/>
      <c r="H100" s="202">
        <v>50</v>
      </c>
      <c r="I100" s="69" t="e">
        <f>#REF!</f>
        <v>#REF!</v>
      </c>
      <c r="J100" s="70" t="e">
        <f>#REF!</f>
        <v>#REF!</v>
      </c>
      <c r="K100" s="69" t="e">
        <f>#REF!</f>
        <v>#REF!</v>
      </c>
      <c r="L100" s="70" t="e">
        <f>#REF!</f>
        <v>#REF!</v>
      </c>
    </row>
    <row r="101" spans="1:12" ht="15.75">
      <c r="A101" s="67"/>
      <c r="B101" s="201"/>
      <c r="C101" s="50"/>
      <c r="D101" s="40"/>
      <c r="E101" s="39"/>
      <c r="F101" s="40"/>
      <c r="G101" s="51"/>
      <c r="H101" s="202"/>
      <c r="I101" s="69"/>
      <c r="J101" s="70"/>
      <c r="K101" s="69"/>
      <c r="L101" s="70"/>
    </row>
    <row r="102" spans="1:12" ht="15.75">
      <c r="A102" s="67"/>
      <c r="B102" s="201" t="s">
        <v>163</v>
      </c>
      <c r="C102" s="50"/>
      <c r="D102" s="40"/>
      <c r="E102" s="39"/>
      <c r="F102" s="40"/>
      <c r="G102" s="51">
        <v>226</v>
      </c>
      <c r="H102" s="202"/>
      <c r="I102" s="69">
        <v>20</v>
      </c>
      <c r="J102" s="70">
        <v>0</v>
      </c>
      <c r="K102" s="69">
        <f>50+44-94</f>
        <v>0</v>
      </c>
      <c r="L102" s="70">
        <v>0</v>
      </c>
    </row>
    <row r="103" spans="1:12" ht="15.75" customHeight="1">
      <c r="A103" s="67"/>
      <c r="B103" s="201" t="s">
        <v>164</v>
      </c>
      <c r="C103" s="50" t="s">
        <v>21</v>
      </c>
      <c r="D103" s="40" t="s">
        <v>45</v>
      </c>
      <c r="E103" s="39" t="s">
        <v>47</v>
      </c>
      <c r="F103" s="40"/>
      <c r="G103" s="51"/>
      <c r="H103" s="202">
        <f>H107</f>
        <v>500</v>
      </c>
      <c r="I103" s="69"/>
      <c r="J103" s="70"/>
      <c r="K103" s="69"/>
      <c r="L103" s="70"/>
    </row>
    <row r="104" spans="1:12" ht="15.75" customHeight="1">
      <c r="A104" s="67"/>
      <c r="B104" s="201" t="s">
        <v>165</v>
      </c>
      <c r="C104" s="50"/>
      <c r="D104" s="40"/>
      <c r="E104" s="39"/>
      <c r="F104" s="40"/>
      <c r="G104" s="51"/>
      <c r="H104" s="202"/>
      <c r="I104" s="69" t="e">
        <f>I107</f>
        <v>#REF!</v>
      </c>
      <c r="J104" s="70" t="e">
        <f>J107</f>
        <v>#REF!</v>
      </c>
      <c r="K104" s="71" t="e">
        <f>K107</f>
        <v>#REF!</v>
      </c>
      <c r="L104" s="70" t="e">
        <f>L107</f>
        <v>#REF!</v>
      </c>
    </row>
    <row r="105" spans="1:12" ht="15.75">
      <c r="A105" s="67"/>
      <c r="B105" s="201" t="s">
        <v>166</v>
      </c>
      <c r="C105" s="50"/>
      <c r="D105" s="40"/>
      <c r="E105" s="39"/>
      <c r="F105" s="40"/>
      <c r="G105" s="51"/>
      <c r="H105" s="202"/>
      <c r="I105" s="69"/>
      <c r="J105" s="70"/>
      <c r="K105" s="69"/>
      <c r="L105" s="70"/>
    </row>
    <row r="106" spans="1:12" ht="15.75">
      <c r="A106" s="67"/>
      <c r="B106" s="201"/>
      <c r="C106" s="50"/>
      <c r="D106" s="40"/>
      <c r="E106" s="39"/>
      <c r="F106" s="40"/>
      <c r="G106" s="51"/>
      <c r="H106" s="202"/>
      <c r="I106" s="69"/>
      <c r="J106" s="70"/>
      <c r="K106" s="69"/>
      <c r="L106" s="70"/>
    </row>
    <row r="107" spans="1:12" ht="15.75">
      <c r="A107" s="67"/>
      <c r="B107" s="201" t="s">
        <v>249</v>
      </c>
      <c r="C107" s="50" t="s">
        <v>21</v>
      </c>
      <c r="D107" s="40" t="s">
        <v>45</v>
      </c>
      <c r="E107" s="39" t="s">
        <v>47</v>
      </c>
      <c r="F107" s="40" t="s">
        <v>229</v>
      </c>
      <c r="G107" s="51"/>
      <c r="H107" s="202">
        <v>500</v>
      </c>
      <c r="I107" s="69" t="e">
        <f>#REF!</f>
        <v>#REF!</v>
      </c>
      <c r="J107" s="70" t="e">
        <f>#REF!</f>
        <v>#REF!</v>
      </c>
      <c r="K107" s="71" t="e">
        <f>#REF!</f>
        <v>#REF!</v>
      </c>
      <c r="L107" s="70" t="e">
        <f>#REF!</f>
        <v>#REF!</v>
      </c>
    </row>
    <row r="108" spans="1:12" ht="15.75">
      <c r="A108" s="67"/>
      <c r="B108" s="203"/>
      <c r="C108" s="50"/>
      <c r="D108" s="40"/>
      <c r="E108" s="39"/>
      <c r="F108" s="40"/>
      <c r="G108" s="51"/>
      <c r="H108" s="202"/>
      <c r="I108" s="71"/>
      <c r="J108" s="70"/>
      <c r="K108" s="70"/>
      <c r="L108" s="71"/>
    </row>
    <row r="109" spans="1:12" ht="15.75">
      <c r="A109" s="67"/>
      <c r="B109" s="203" t="s">
        <v>130</v>
      </c>
      <c r="C109" s="50"/>
      <c r="D109" s="40"/>
      <c r="E109" s="39"/>
      <c r="F109" s="40"/>
      <c r="G109" s="51"/>
      <c r="H109" s="202"/>
      <c r="I109" s="71" t="e">
        <f>#REF!</f>
        <v>#REF!</v>
      </c>
      <c r="J109" s="70" t="e">
        <f>#REF!</f>
        <v>#REF!</v>
      </c>
      <c r="K109" s="70" t="e">
        <f>#REF!</f>
        <v>#REF!</v>
      </c>
      <c r="L109" s="71" t="e">
        <f>#REF!</f>
        <v>#REF!</v>
      </c>
    </row>
    <row r="110" spans="1:12" ht="15.75">
      <c r="A110" s="67"/>
      <c r="B110" s="203" t="s">
        <v>129</v>
      </c>
      <c r="C110" s="50" t="s">
        <v>21</v>
      </c>
      <c r="D110" s="40" t="s">
        <v>45</v>
      </c>
      <c r="E110" s="39" t="s">
        <v>48</v>
      </c>
      <c r="F110" s="40"/>
      <c r="G110" s="51"/>
      <c r="H110" s="202">
        <f>H113</f>
        <v>50</v>
      </c>
      <c r="I110" s="71"/>
      <c r="J110" s="70"/>
      <c r="K110" s="70"/>
      <c r="L110" s="71"/>
    </row>
    <row r="111" spans="1:12" ht="15.75">
      <c r="A111" s="67"/>
      <c r="B111" s="203" t="s">
        <v>127</v>
      </c>
      <c r="C111" s="50"/>
      <c r="D111" s="40"/>
      <c r="E111" s="39"/>
      <c r="F111" s="40"/>
      <c r="G111" s="51"/>
      <c r="H111" s="202"/>
      <c r="I111" s="71"/>
      <c r="J111" s="70"/>
      <c r="K111" s="70"/>
      <c r="L111" s="71"/>
    </row>
    <row r="112" spans="1:12" ht="15.75">
      <c r="A112" s="67"/>
      <c r="B112" s="203"/>
      <c r="C112" s="50"/>
      <c r="D112" s="40"/>
      <c r="E112" s="39"/>
      <c r="F112" s="40"/>
      <c r="G112" s="51"/>
      <c r="H112" s="202"/>
      <c r="I112" s="71"/>
      <c r="J112" s="70"/>
      <c r="K112" s="70"/>
      <c r="L112" s="71"/>
    </row>
    <row r="113" spans="1:12" ht="15.75">
      <c r="A113" s="67"/>
      <c r="B113" s="201" t="s">
        <v>249</v>
      </c>
      <c r="C113" s="50" t="s">
        <v>21</v>
      </c>
      <c r="D113" s="40" t="s">
        <v>45</v>
      </c>
      <c r="E113" s="39" t="s">
        <v>48</v>
      </c>
      <c r="F113" s="40" t="s">
        <v>229</v>
      </c>
      <c r="G113" s="51"/>
      <c r="H113" s="202">
        <f>50</f>
        <v>50</v>
      </c>
      <c r="I113" s="71"/>
      <c r="J113" s="70"/>
      <c r="K113" s="70"/>
      <c r="L113" s="71"/>
    </row>
    <row r="114" spans="1:12" ht="15.75">
      <c r="A114" s="67"/>
      <c r="B114" s="203"/>
      <c r="C114" s="50"/>
      <c r="D114" s="40"/>
      <c r="E114" s="39"/>
      <c r="F114" s="40"/>
      <c r="G114" s="51"/>
      <c r="H114" s="202"/>
      <c r="I114" s="71"/>
      <c r="J114" s="70"/>
      <c r="K114" s="70"/>
      <c r="L114" s="71"/>
    </row>
    <row r="115" spans="1:12" ht="15.75">
      <c r="A115" s="67"/>
      <c r="B115" s="201" t="s">
        <v>167</v>
      </c>
      <c r="C115" s="59"/>
      <c r="D115" s="58"/>
      <c r="E115" s="73"/>
      <c r="F115" s="58"/>
      <c r="G115" s="73"/>
      <c r="H115" s="219"/>
      <c r="I115" s="71"/>
      <c r="J115" s="70"/>
      <c r="K115" s="70"/>
      <c r="L115" s="71"/>
    </row>
    <row r="116" spans="1:12" ht="15.75">
      <c r="A116" s="67"/>
      <c r="B116" s="201" t="s">
        <v>168</v>
      </c>
      <c r="C116" s="59"/>
      <c r="D116" s="58"/>
      <c r="E116" s="73"/>
      <c r="F116" s="58"/>
      <c r="G116" s="73"/>
      <c r="H116" s="219"/>
      <c r="I116" s="71"/>
      <c r="J116" s="70"/>
      <c r="K116" s="70"/>
      <c r="L116" s="71"/>
    </row>
    <row r="117" spans="1:12" ht="15.75">
      <c r="A117" s="67"/>
      <c r="B117" s="209" t="s">
        <v>169</v>
      </c>
      <c r="C117" s="50" t="s">
        <v>21</v>
      </c>
      <c r="D117" s="40" t="s">
        <v>45</v>
      </c>
      <c r="E117" s="39" t="s">
        <v>49</v>
      </c>
      <c r="F117" s="58"/>
      <c r="G117" s="73"/>
      <c r="H117" s="202">
        <f>H119</f>
        <v>50</v>
      </c>
      <c r="I117" s="71"/>
      <c r="J117" s="70"/>
      <c r="K117" s="70"/>
      <c r="L117" s="71"/>
    </row>
    <row r="118" spans="1:12" ht="15.75">
      <c r="A118" s="67"/>
      <c r="B118" s="203"/>
      <c r="C118" s="59"/>
      <c r="D118" s="58"/>
      <c r="E118" s="73"/>
      <c r="F118" s="58"/>
      <c r="G118" s="73"/>
      <c r="H118" s="219"/>
      <c r="I118" s="71"/>
      <c r="J118" s="70"/>
      <c r="K118" s="70"/>
      <c r="L118" s="71"/>
    </row>
    <row r="119" spans="1:12" ht="15.75">
      <c r="A119" s="67"/>
      <c r="B119" s="201" t="s">
        <v>249</v>
      </c>
      <c r="C119" s="50" t="s">
        <v>21</v>
      </c>
      <c r="D119" s="40" t="s">
        <v>45</v>
      </c>
      <c r="E119" s="39" t="s">
        <v>49</v>
      </c>
      <c r="F119" s="89">
        <v>244</v>
      </c>
      <c r="G119" s="73"/>
      <c r="H119" s="202">
        <f>50</f>
        <v>50</v>
      </c>
      <c r="I119" s="71"/>
      <c r="J119" s="70"/>
      <c r="K119" s="70"/>
      <c r="L119" s="71"/>
    </row>
    <row r="120" spans="1:12" ht="15.75">
      <c r="A120" s="67"/>
      <c r="B120" s="220"/>
      <c r="C120" s="50"/>
      <c r="D120" s="40"/>
      <c r="E120" s="39"/>
      <c r="F120" s="89"/>
      <c r="G120" s="73"/>
      <c r="H120" s="202"/>
      <c r="I120" s="71"/>
      <c r="J120" s="70"/>
      <c r="K120" s="70"/>
      <c r="L120" s="71"/>
    </row>
    <row r="121" spans="1:12" ht="15.75">
      <c r="A121" s="67"/>
      <c r="B121" s="220" t="s">
        <v>148</v>
      </c>
      <c r="C121" s="50"/>
      <c r="D121" s="40"/>
      <c r="E121" s="39"/>
      <c r="F121" s="89"/>
      <c r="G121" s="73"/>
      <c r="H121" s="202"/>
      <c r="I121" s="71"/>
      <c r="J121" s="70"/>
      <c r="K121" s="70"/>
      <c r="L121" s="71"/>
    </row>
    <row r="122" spans="1:12" ht="15.75">
      <c r="A122" s="67"/>
      <c r="B122" s="220" t="s">
        <v>149</v>
      </c>
      <c r="C122" s="50"/>
      <c r="D122" s="40"/>
      <c r="E122" s="39"/>
      <c r="F122" s="89"/>
      <c r="G122" s="73"/>
      <c r="H122" s="202"/>
      <c r="I122" s="71"/>
      <c r="J122" s="70"/>
      <c r="K122" s="70"/>
      <c r="L122" s="71"/>
    </row>
    <row r="123" spans="1:12" ht="15.75">
      <c r="A123" s="67"/>
      <c r="B123" s="220" t="s">
        <v>150</v>
      </c>
      <c r="C123" s="50" t="s">
        <v>21</v>
      </c>
      <c r="D123" s="40" t="s">
        <v>45</v>
      </c>
      <c r="E123" s="39" t="s">
        <v>151</v>
      </c>
      <c r="F123" s="89"/>
      <c r="G123" s="73"/>
      <c r="H123" s="202">
        <f>H125</f>
        <v>50</v>
      </c>
      <c r="I123" s="71"/>
      <c r="J123" s="70"/>
      <c r="K123" s="70"/>
      <c r="L123" s="71"/>
    </row>
    <row r="124" spans="1:12" ht="15.75">
      <c r="A124" s="67"/>
      <c r="B124" s="220"/>
      <c r="C124" s="50"/>
      <c r="D124" s="40"/>
      <c r="E124" s="39"/>
      <c r="F124" s="89"/>
      <c r="G124" s="73"/>
      <c r="H124" s="202"/>
      <c r="I124" s="71"/>
      <c r="J124" s="70"/>
      <c r="K124" s="70"/>
      <c r="L124" s="71"/>
    </row>
    <row r="125" spans="1:12" ht="15.75">
      <c r="A125" s="67"/>
      <c r="B125" s="201" t="s">
        <v>249</v>
      </c>
      <c r="C125" s="50" t="s">
        <v>21</v>
      </c>
      <c r="D125" s="40" t="s">
        <v>45</v>
      </c>
      <c r="E125" s="39" t="s">
        <v>151</v>
      </c>
      <c r="F125" s="89">
        <v>244</v>
      </c>
      <c r="G125" s="73"/>
      <c r="H125" s="202">
        <v>50</v>
      </c>
      <c r="I125" s="71"/>
      <c r="J125" s="70"/>
      <c r="K125" s="70"/>
      <c r="L125" s="71"/>
    </row>
    <row r="126" spans="1:12" ht="15.75">
      <c r="A126" s="67"/>
      <c r="B126" s="195"/>
      <c r="C126" s="63"/>
      <c r="D126" s="37"/>
      <c r="E126" s="29"/>
      <c r="F126" s="37"/>
      <c r="G126" s="17"/>
      <c r="H126" s="196"/>
      <c r="I126" s="71"/>
      <c r="J126" s="70"/>
      <c r="K126" s="70"/>
      <c r="L126" s="71"/>
    </row>
    <row r="127" spans="1:12" ht="18.75" customHeight="1">
      <c r="A127" s="67"/>
      <c r="B127" s="190" t="s">
        <v>50</v>
      </c>
      <c r="C127" s="48" t="s">
        <v>21</v>
      </c>
      <c r="D127" s="32" t="s">
        <v>51</v>
      </c>
      <c r="E127" s="21"/>
      <c r="F127" s="32"/>
      <c r="G127" s="22"/>
      <c r="H127" s="191">
        <f>H129</f>
        <v>663.4000000000001</v>
      </c>
      <c r="I127" s="90"/>
      <c r="J127" s="85"/>
      <c r="K127" s="85"/>
      <c r="L127" s="71"/>
    </row>
    <row r="128" spans="1:12" ht="15.75" customHeight="1">
      <c r="A128" s="67"/>
      <c r="B128" s="221"/>
      <c r="C128" s="91"/>
      <c r="D128" s="92"/>
      <c r="E128" s="93"/>
      <c r="F128" s="92"/>
      <c r="G128" s="94"/>
      <c r="H128" s="222"/>
      <c r="I128" s="90"/>
      <c r="J128" s="85"/>
      <c r="K128" s="85"/>
      <c r="L128" s="71"/>
    </row>
    <row r="129" spans="1:12" ht="18.75" customHeight="1">
      <c r="A129" s="67"/>
      <c r="B129" s="190" t="s">
        <v>52</v>
      </c>
      <c r="C129" s="48" t="s">
        <v>21</v>
      </c>
      <c r="D129" s="32" t="s">
        <v>53</v>
      </c>
      <c r="E129" s="21"/>
      <c r="F129" s="32"/>
      <c r="G129" s="22"/>
      <c r="H129" s="191">
        <f>H132+H140</f>
        <v>663.4000000000001</v>
      </c>
      <c r="I129" s="90"/>
      <c r="J129" s="85"/>
      <c r="K129" s="85"/>
      <c r="L129" s="71"/>
    </row>
    <row r="130" spans="1:12" ht="15.75">
      <c r="A130" s="67"/>
      <c r="B130" s="221"/>
      <c r="C130" s="91"/>
      <c r="D130" s="92"/>
      <c r="E130" s="93"/>
      <c r="F130" s="92"/>
      <c r="G130" s="94"/>
      <c r="H130" s="222"/>
      <c r="I130" s="90"/>
      <c r="J130" s="85"/>
      <c r="K130" s="85"/>
      <c r="L130" s="71"/>
    </row>
    <row r="131" spans="1:12" ht="17.25" customHeight="1">
      <c r="A131" s="67"/>
      <c r="B131" s="203" t="s">
        <v>54</v>
      </c>
      <c r="C131" s="50"/>
      <c r="D131" s="40"/>
      <c r="E131" s="39"/>
      <c r="F131" s="40"/>
      <c r="G131" s="51"/>
      <c r="H131" s="202"/>
      <c r="I131" s="90"/>
      <c r="J131" s="85"/>
      <c r="K131" s="85"/>
      <c r="L131" s="71"/>
    </row>
    <row r="132" spans="1:12" ht="15.75">
      <c r="A132" s="67"/>
      <c r="B132" s="203" t="s">
        <v>128</v>
      </c>
      <c r="C132" s="50" t="s">
        <v>21</v>
      </c>
      <c r="D132" s="40" t="s">
        <v>53</v>
      </c>
      <c r="E132" s="39" t="s">
        <v>55</v>
      </c>
      <c r="F132" s="40"/>
      <c r="G132" s="51"/>
      <c r="H132" s="202">
        <f>H135</f>
        <v>296.8</v>
      </c>
      <c r="I132" s="90"/>
      <c r="J132" s="85"/>
      <c r="K132" s="85"/>
      <c r="L132" s="71"/>
    </row>
    <row r="133" spans="1:12" ht="15.75">
      <c r="A133" s="67"/>
      <c r="B133" s="203" t="s">
        <v>170</v>
      </c>
      <c r="C133" s="50"/>
      <c r="D133" s="40"/>
      <c r="E133" s="39"/>
      <c r="F133" s="40"/>
      <c r="G133" s="51"/>
      <c r="H133" s="202"/>
      <c r="I133" s="90"/>
      <c r="J133" s="85"/>
      <c r="K133" s="85"/>
      <c r="L133" s="71"/>
    </row>
    <row r="134" spans="1:12" ht="15.75">
      <c r="A134" s="67"/>
      <c r="B134" s="203"/>
      <c r="C134" s="50"/>
      <c r="D134" s="40"/>
      <c r="E134" s="39"/>
      <c r="F134" s="40"/>
      <c r="G134" s="51"/>
      <c r="H134" s="202"/>
      <c r="I134" s="90"/>
      <c r="J134" s="85"/>
      <c r="K134" s="85"/>
      <c r="L134" s="71"/>
    </row>
    <row r="135" spans="1:12" ht="15.75" customHeight="1">
      <c r="A135" s="67"/>
      <c r="B135" s="201" t="s">
        <v>249</v>
      </c>
      <c r="C135" s="50" t="s">
        <v>21</v>
      </c>
      <c r="D135" s="40" t="s">
        <v>53</v>
      </c>
      <c r="E135" s="39" t="s">
        <v>55</v>
      </c>
      <c r="F135" s="40" t="s">
        <v>229</v>
      </c>
      <c r="G135" s="51"/>
      <c r="H135" s="202">
        <v>296.8</v>
      </c>
      <c r="I135" s="90"/>
      <c r="J135" s="85"/>
      <c r="K135" s="85"/>
      <c r="L135" s="71"/>
    </row>
    <row r="136" spans="1:12" ht="15.75">
      <c r="A136" s="67"/>
      <c r="B136" s="220"/>
      <c r="C136" s="50"/>
      <c r="D136" s="40"/>
      <c r="E136" s="39"/>
      <c r="F136" s="40"/>
      <c r="G136" s="51"/>
      <c r="H136" s="202"/>
      <c r="I136" s="90"/>
      <c r="J136" s="85"/>
      <c r="K136" s="85"/>
      <c r="L136" s="71"/>
    </row>
    <row r="137" spans="1:12" ht="15.75">
      <c r="A137" s="67"/>
      <c r="B137" s="203" t="s">
        <v>54</v>
      </c>
      <c r="C137" s="50"/>
      <c r="D137" s="40"/>
      <c r="E137" s="39"/>
      <c r="F137" s="40"/>
      <c r="G137" s="51"/>
      <c r="H137" s="202"/>
      <c r="I137" s="90"/>
      <c r="J137" s="85"/>
      <c r="K137" s="85"/>
      <c r="L137" s="71"/>
    </row>
    <row r="138" spans="1:12" ht="15.75">
      <c r="A138" s="67"/>
      <c r="B138" s="203" t="s">
        <v>171</v>
      </c>
      <c r="C138" s="50"/>
      <c r="D138" s="40"/>
      <c r="E138" s="39"/>
      <c r="F138" s="40"/>
      <c r="G138" s="51"/>
      <c r="H138" s="202"/>
      <c r="I138" s="90"/>
      <c r="J138" s="85"/>
      <c r="K138" s="85"/>
      <c r="L138" s="71"/>
    </row>
    <row r="139" spans="1:12" ht="15.75">
      <c r="A139" s="67"/>
      <c r="B139" s="203" t="s">
        <v>172</v>
      </c>
      <c r="C139" s="50"/>
      <c r="D139" s="40"/>
      <c r="E139" s="39"/>
      <c r="F139" s="40"/>
      <c r="G139" s="51"/>
      <c r="H139" s="202"/>
      <c r="I139" s="90"/>
      <c r="J139" s="85"/>
      <c r="K139" s="85"/>
      <c r="L139" s="71"/>
    </row>
    <row r="140" spans="1:12" ht="15.75">
      <c r="A140" s="67"/>
      <c r="B140" s="203" t="s">
        <v>173</v>
      </c>
      <c r="C140" s="50" t="s">
        <v>21</v>
      </c>
      <c r="D140" s="40" t="s">
        <v>53</v>
      </c>
      <c r="E140" s="39" t="s">
        <v>56</v>
      </c>
      <c r="F140" s="40"/>
      <c r="G140" s="51"/>
      <c r="H140" s="202">
        <f>H143</f>
        <v>366.6</v>
      </c>
      <c r="I140" s="90"/>
      <c r="J140" s="85"/>
      <c r="K140" s="85"/>
      <c r="L140" s="71"/>
    </row>
    <row r="141" spans="1:12" ht="15.75">
      <c r="A141" s="67"/>
      <c r="B141" s="203" t="s">
        <v>174</v>
      </c>
      <c r="C141" s="50"/>
      <c r="D141" s="40"/>
      <c r="E141" s="39"/>
      <c r="F141" s="40"/>
      <c r="G141" s="51"/>
      <c r="H141" s="202"/>
      <c r="I141" s="90"/>
      <c r="J141" s="85"/>
      <c r="K141" s="85"/>
      <c r="L141" s="71"/>
    </row>
    <row r="142" spans="1:12" ht="15.75">
      <c r="A142" s="67"/>
      <c r="B142" s="220"/>
      <c r="C142" s="50"/>
      <c r="D142" s="40"/>
      <c r="E142" s="39"/>
      <c r="F142" s="40"/>
      <c r="G142" s="51"/>
      <c r="H142" s="202"/>
      <c r="I142" s="90"/>
      <c r="J142" s="85"/>
      <c r="K142" s="85"/>
      <c r="L142" s="71"/>
    </row>
    <row r="143" spans="1:12" ht="16.5" customHeight="1">
      <c r="A143" s="67"/>
      <c r="B143" s="201" t="s">
        <v>249</v>
      </c>
      <c r="C143" s="50" t="s">
        <v>21</v>
      </c>
      <c r="D143" s="40" t="s">
        <v>53</v>
      </c>
      <c r="E143" s="39" t="s">
        <v>56</v>
      </c>
      <c r="F143" s="40" t="s">
        <v>229</v>
      </c>
      <c r="G143" s="51"/>
      <c r="H143" s="202">
        <v>366.6</v>
      </c>
      <c r="I143" s="90"/>
      <c r="J143" s="85"/>
      <c r="K143" s="85"/>
      <c r="L143" s="71"/>
    </row>
    <row r="144" spans="1:12" ht="15.75">
      <c r="A144" s="67"/>
      <c r="B144" s="203"/>
      <c r="C144" s="50"/>
      <c r="D144" s="40"/>
      <c r="E144" s="39"/>
      <c r="F144" s="40"/>
      <c r="G144" s="51"/>
      <c r="H144" s="202"/>
      <c r="I144" s="90"/>
      <c r="J144" s="85"/>
      <c r="K144" s="85"/>
      <c r="L144" s="71"/>
    </row>
    <row r="145" spans="1:12" ht="15.75">
      <c r="A145" s="67"/>
      <c r="B145" s="197" t="s">
        <v>57</v>
      </c>
      <c r="C145" s="44"/>
      <c r="D145" s="41" t="s">
        <v>58</v>
      </c>
      <c r="E145" s="42"/>
      <c r="F145" s="41"/>
      <c r="G145" s="45"/>
      <c r="H145" s="198">
        <f>H147</f>
        <v>29351.199999999997</v>
      </c>
      <c r="I145" s="78" t="e">
        <f>#REF!</f>
        <v>#REF!</v>
      </c>
      <c r="J145" s="79" t="e">
        <f>#REF!</f>
        <v>#REF!</v>
      </c>
      <c r="K145" s="79" t="e">
        <f>#REF!</f>
        <v>#REF!</v>
      </c>
      <c r="L145" s="79" t="e">
        <f>#REF!</f>
        <v>#REF!</v>
      </c>
    </row>
    <row r="146" spans="1:12" ht="15.75">
      <c r="A146" s="67"/>
      <c r="B146" s="195"/>
      <c r="C146" s="63"/>
      <c r="D146" s="37"/>
      <c r="E146" s="29"/>
      <c r="F146" s="37"/>
      <c r="G146" s="17"/>
      <c r="H146" s="196"/>
      <c r="I146" s="69"/>
      <c r="J146" s="70"/>
      <c r="K146" s="69"/>
      <c r="L146" s="70"/>
    </row>
    <row r="147" spans="1:12" ht="15.75">
      <c r="A147" s="67"/>
      <c r="B147" s="223" t="s">
        <v>59</v>
      </c>
      <c r="C147" s="44"/>
      <c r="D147" s="41" t="s">
        <v>60</v>
      </c>
      <c r="E147" s="42"/>
      <c r="F147" s="43"/>
      <c r="G147" s="45"/>
      <c r="H147" s="198">
        <f>H150+H154+H159+H164+H181+H175+H191+H196+H206+H211+H186+H218+H201+H171</f>
        <v>29351.199999999997</v>
      </c>
      <c r="I147" s="69"/>
      <c r="J147" s="87"/>
      <c r="K147" s="87"/>
      <c r="L147" s="70"/>
    </row>
    <row r="148" spans="1:12" ht="15.75">
      <c r="A148" s="67"/>
      <c r="B148" s="192"/>
      <c r="C148" s="64"/>
      <c r="D148" s="65"/>
      <c r="E148" s="66"/>
      <c r="F148" s="38"/>
      <c r="G148" s="95"/>
      <c r="H148" s="207"/>
      <c r="I148" s="69"/>
      <c r="J148" s="87"/>
      <c r="K148" s="87"/>
      <c r="L148" s="70"/>
    </row>
    <row r="149" spans="1:12" ht="15.75">
      <c r="A149" s="67"/>
      <c r="B149" s="201" t="s">
        <v>175</v>
      </c>
      <c r="C149" s="50"/>
      <c r="D149" s="40"/>
      <c r="E149" s="39"/>
      <c r="F149" s="10"/>
      <c r="G149" s="51"/>
      <c r="H149" s="202"/>
      <c r="I149" s="69"/>
      <c r="J149" s="87"/>
      <c r="K149" s="87"/>
      <c r="L149" s="70"/>
    </row>
    <row r="150" spans="1:12" ht="15.75">
      <c r="A150" s="67"/>
      <c r="B150" s="201" t="s">
        <v>212</v>
      </c>
      <c r="C150" s="50" t="s">
        <v>21</v>
      </c>
      <c r="D150" s="40" t="s">
        <v>60</v>
      </c>
      <c r="E150" s="39" t="s">
        <v>61</v>
      </c>
      <c r="F150" s="10"/>
      <c r="G150" s="51"/>
      <c r="H150" s="202">
        <f>H152</f>
        <v>4648.5</v>
      </c>
      <c r="I150" s="69"/>
      <c r="J150" s="87"/>
      <c r="K150" s="87"/>
      <c r="L150" s="70"/>
    </row>
    <row r="151" spans="1:12" ht="15.75">
      <c r="A151" s="67"/>
      <c r="B151" s="203" t="s">
        <v>213</v>
      </c>
      <c r="C151" s="50"/>
      <c r="D151" s="40"/>
      <c r="E151" s="39"/>
      <c r="F151" s="10"/>
      <c r="G151" s="51"/>
      <c r="H151" s="202"/>
      <c r="I151" s="69"/>
      <c r="J151" s="87"/>
      <c r="K151" s="87"/>
      <c r="L151" s="70"/>
    </row>
    <row r="152" spans="1:12" ht="15.75">
      <c r="A152" s="67"/>
      <c r="B152" s="201" t="s">
        <v>249</v>
      </c>
      <c r="C152" s="50" t="s">
        <v>21</v>
      </c>
      <c r="D152" s="40" t="s">
        <v>60</v>
      </c>
      <c r="E152" s="39" t="s">
        <v>61</v>
      </c>
      <c r="F152" s="10">
        <v>244</v>
      </c>
      <c r="G152" s="51"/>
      <c r="H152" s="202">
        <f>3577+811+100+150+10.5</f>
        <v>4648.5</v>
      </c>
      <c r="I152" s="69" t="e">
        <f>#REF!</f>
        <v>#REF!</v>
      </c>
      <c r="J152" s="87" t="e">
        <f>#REF!</f>
        <v>#REF!</v>
      </c>
      <c r="K152" s="87" t="e">
        <f>#REF!</f>
        <v>#REF!</v>
      </c>
      <c r="L152" s="70" t="e">
        <f>#REF!</f>
        <v>#REF!</v>
      </c>
    </row>
    <row r="153" spans="1:13" ht="15.75">
      <c r="A153" s="67"/>
      <c r="B153" s="201"/>
      <c r="C153" s="50"/>
      <c r="D153" s="40"/>
      <c r="E153" s="39"/>
      <c r="F153" s="10"/>
      <c r="G153" s="51"/>
      <c r="H153" s="202"/>
      <c r="I153" s="69"/>
      <c r="J153" s="87"/>
      <c r="K153" s="87"/>
      <c r="L153" s="70"/>
      <c r="M153" s="163"/>
    </row>
    <row r="154" spans="1:12" ht="15.75">
      <c r="A154" s="67"/>
      <c r="B154" s="201" t="s">
        <v>176</v>
      </c>
      <c r="C154" s="50" t="s">
        <v>21</v>
      </c>
      <c r="D154" s="40" t="s">
        <v>60</v>
      </c>
      <c r="E154" s="39" t="s">
        <v>62</v>
      </c>
      <c r="F154" s="10"/>
      <c r="G154" s="51"/>
      <c r="H154" s="202">
        <f>H157</f>
        <v>10876.7</v>
      </c>
      <c r="I154" s="72"/>
      <c r="J154" s="87"/>
      <c r="K154" s="87"/>
      <c r="L154" s="70">
        <v>510.5</v>
      </c>
    </row>
    <row r="155" spans="1:12" ht="15.75">
      <c r="A155" s="67"/>
      <c r="B155" s="201" t="s">
        <v>177</v>
      </c>
      <c r="C155" s="50"/>
      <c r="D155" s="40"/>
      <c r="E155" s="39"/>
      <c r="F155" s="10"/>
      <c r="G155" s="51"/>
      <c r="H155" s="202"/>
      <c r="I155" s="72"/>
      <c r="J155" s="87"/>
      <c r="K155" s="87"/>
      <c r="L155" s="70"/>
    </row>
    <row r="156" spans="1:12" ht="15.75">
      <c r="A156" s="67"/>
      <c r="B156" s="201"/>
      <c r="C156" s="50"/>
      <c r="D156" s="40"/>
      <c r="E156" s="39"/>
      <c r="F156" s="10"/>
      <c r="G156" s="51"/>
      <c r="H156" s="202"/>
      <c r="I156" s="72"/>
      <c r="J156" s="87"/>
      <c r="K156" s="87"/>
      <c r="L156" s="70"/>
    </row>
    <row r="157" spans="1:12" ht="17.25" customHeight="1">
      <c r="A157" s="67"/>
      <c r="B157" s="201" t="s">
        <v>249</v>
      </c>
      <c r="C157" s="50" t="s">
        <v>21</v>
      </c>
      <c r="D157" s="40" t="s">
        <v>60</v>
      </c>
      <c r="E157" s="39" t="s">
        <v>62</v>
      </c>
      <c r="F157" s="10">
        <v>244</v>
      </c>
      <c r="G157" s="51"/>
      <c r="H157" s="202">
        <f>8669+550+1668.2-10.5</f>
        <v>10876.7</v>
      </c>
      <c r="I157" s="72"/>
      <c r="J157" s="87"/>
      <c r="K157" s="87"/>
      <c r="L157" s="70">
        <v>510.5</v>
      </c>
    </row>
    <row r="158" spans="1:12" ht="15.75">
      <c r="A158" s="67"/>
      <c r="B158" s="201"/>
      <c r="C158" s="50"/>
      <c r="D158" s="40"/>
      <c r="E158" s="39"/>
      <c r="F158" s="10"/>
      <c r="G158" s="51"/>
      <c r="H158" s="202"/>
      <c r="I158" s="72"/>
      <c r="J158" s="87"/>
      <c r="K158" s="87"/>
      <c r="L158" s="70"/>
    </row>
    <row r="159" spans="1:12" ht="15.75">
      <c r="A159" s="67"/>
      <c r="B159" s="201" t="s">
        <v>179</v>
      </c>
      <c r="C159" s="50" t="s">
        <v>21</v>
      </c>
      <c r="D159" s="40" t="s">
        <v>60</v>
      </c>
      <c r="E159" s="39" t="s">
        <v>63</v>
      </c>
      <c r="F159" s="10"/>
      <c r="G159" s="51"/>
      <c r="H159" s="202">
        <f>H162</f>
        <v>3274</v>
      </c>
      <c r="I159" s="72"/>
      <c r="J159" s="87"/>
      <c r="K159" s="87"/>
      <c r="L159" s="70"/>
    </row>
    <row r="160" spans="1:12" ht="15.75">
      <c r="A160" s="67"/>
      <c r="B160" s="201" t="s">
        <v>178</v>
      </c>
      <c r="C160" s="50"/>
      <c r="D160" s="40"/>
      <c r="E160" s="39"/>
      <c r="F160" s="10"/>
      <c r="G160" s="51"/>
      <c r="H160" s="202"/>
      <c r="I160" s="72"/>
      <c r="J160" s="87"/>
      <c r="K160" s="87"/>
      <c r="L160" s="70"/>
    </row>
    <row r="161" spans="1:12" ht="15.75">
      <c r="A161" s="67"/>
      <c r="B161" s="201"/>
      <c r="C161" s="50"/>
      <c r="D161" s="40"/>
      <c r="E161" s="39"/>
      <c r="F161" s="10"/>
      <c r="G161" s="51"/>
      <c r="H161" s="202"/>
      <c r="I161" s="72"/>
      <c r="J161" s="87"/>
      <c r="K161" s="87"/>
      <c r="L161" s="70"/>
    </row>
    <row r="162" spans="1:12" ht="15.75">
      <c r="A162" s="67"/>
      <c r="B162" s="201" t="s">
        <v>249</v>
      </c>
      <c r="C162" s="50" t="s">
        <v>21</v>
      </c>
      <c r="D162" s="40" t="s">
        <v>60</v>
      </c>
      <c r="E162" s="39" t="s">
        <v>63</v>
      </c>
      <c r="F162" s="10">
        <v>244</v>
      </c>
      <c r="G162" s="51"/>
      <c r="H162" s="202">
        <f>1514+300+1360+100</f>
        <v>3274</v>
      </c>
      <c r="I162" s="72"/>
      <c r="J162" s="87"/>
      <c r="K162" s="87"/>
      <c r="L162" s="70"/>
    </row>
    <row r="163" spans="1:12" ht="15.75">
      <c r="A163" s="67"/>
      <c r="B163" s="201"/>
      <c r="C163" s="50"/>
      <c r="D163" s="40"/>
      <c r="E163" s="39"/>
      <c r="F163" s="10"/>
      <c r="G163" s="51"/>
      <c r="H163" s="202"/>
      <c r="I163" s="72"/>
      <c r="J163" s="87"/>
      <c r="K163" s="87"/>
      <c r="L163" s="70"/>
    </row>
    <row r="164" spans="1:12" ht="15.75">
      <c r="A164" s="67"/>
      <c r="B164" s="201" t="s">
        <v>180</v>
      </c>
      <c r="C164" s="50" t="s">
        <v>21</v>
      </c>
      <c r="D164" s="40" t="s">
        <v>60</v>
      </c>
      <c r="E164" s="39" t="s">
        <v>64</v>
      </c>
      <c r="F164" s="10"/>
      <c r="G164" s="51"/>
      <c r="H164" s="202">
        <f>H168</f>
        <v>2332.6</v>
      </c>
      <c r="I164" s="72"/>
      <c r="J164" s="87"/>
      <c r="K164" s="87"/>
      <c r="L164" s="70"/>
    </row>
    <row r="165" spans="1:12" ht="15.75">
      <c r="A165" s="67"/>
      <c r="B165" s="201" t="s">
        <v>181</v>
      </c>
      <c r="C165" s="50"/>
      <c r="D165" s="40"/>
      <c r="E165" s="39"/>
      <c r="F165" s="10"/>
      <c r="G165" s="51"/>
      <c r="H165" s="202"/>
      <c r="I165" s="72"/>
      <c r="J165" s="87"/>
      <c r="K165" s="87"/>
      <c r="L165" s="70"/>
    </row>
    <row r="166" spans="1:12" ht="15.75">
      <c r="A166" s="67"/>
      <c r="B166" s="201" t="s">
        <v>182</v>
      </c>
      <c r="C166" s="50"/>
      <c r="D166" s="40"/>
      <c r="E166" s="39"/>
      <c r="F166" s="10"/>
      <c r="G166" s="51"/>
      <c r="H166" s="202"/>
      <c r="I166" s="72"/>
      <c r="J166" s="87"/>
      <c r="K166" s="87"/>
      <c r="L166" s="70"/>
    </row>
    <row r="167" spans="1:12" ht="15.75">
      <c r="A167" s="67"/>
      <c r="B167" s="201"/>
      <c r="C167" s="50"/>
      <c r="D167" s="40"/>
      <c r="E167" s="39"/>
      <c r="F167" s="10"/>
      <c r="G167" s="51"/>
      <c r="H167" s="202"/>
      <c r="I167" s="72"/>
      <c r="J167" s="87"/>
      <c r="K167" s="87"/>
      <c r="L167" s="70"/>
    </row>
    <row r="168" spans="1:12" ht="15.75">
      <c r="A168" s="67"/>
      <c r="B168" s="201" t="s">
        <v>249</v>
      </c>
      <c r="C168" s="50" t="s">
        <v>21</v>
      </c>
      <c r="D168" s="40" t="s">
        <v>60</v>
      </c>
      <c r="E168" s="39" t="s">
        <v>64</v>
      </c>
      <c r="F168" s="10">
        <v>244</v>
      </c>
      <c r="G168" s="51"/>
      <c r="H168" s="202">
        <f>1217.6+250+800-100+165</f>
        <v>2332.6</v>
      </c>
      <c r="I168" s="72"/>
      <c r="J168" s="87"/>
      <c r="K168" s="87"/>
      <c r="L168" s="70"/>
    </row>
    <row r="169" spans="1:12" ht="15.75">
      <c r="A169" s="67"/>
      <c r="B169" s="201"/>
      <c r="C169" s="50"/>
      <c r="D169" s="40"/>
      <c r="E169" s="39"/>
      <c r="F169" s="10"/>
      <c r="G169" s="51"/>
      <c r="H169" s="202"/>
      <c r="I169" s="72"/>
      <c r="J169" s="87"/>
      <c r="K169" s="87"/>
      <c r="L169" s="70"/>
    </row>
    <row r="170" spans="1:12" ht="15.75">
      <c r="A170" s="67"/>
      <c r="B170" s="201" t="s">
        <v>188</v>
      </c>
      <c r="C170" s="50"/>
      <c r="D170" s="40"/>
      <c r="E170" s="39"/>
      <c r="F170" s="10"/>
      <c r="G170" s="51"/>
      <c r="H170" s="202"/>
      <c r="I170" s="72"/>
      <c r="J170" s="87"/>
      <c r="K170" s="87"/>
      <c r="L170" s="70"/>
    </row>
    <row r="171" spans="1:12" ht="15.75">
      <c r="A171" s="67"/>
      <c r="B171" s="201" t="s">
        <v>189</v>
      </c>
      <c r="C171" s="50" t="s">
        <v>21</v>
      </c>
      <c r="D171" s="40" t="s">
        <v>60</v>
      </c>
      <c r="E171" s="39" t="s">
        <v>65</v>
      </c>
      <c r="F171" s="10"/>
      <c r="G171" s="51"/>
      <c r="H171" s="202">
        <f>H173</f>
        <v>700</v>
      </c>
      <c r="I171" s="72"/>
      <c r="J171" s="87"/>
      <c r="K171" s="87"/>
      <c r="L171" s="70"/>
    </row>
    <row r="172" spans="1:12" ht="15.75">
      <c r="A172" s="67"/>
      <c r="B172" s="201"/>
      <c r="C172" s="50"/>
      <c r="D172" s="40"/>
      <c r="E172" s="39"/>
      <c r="F172" s="10"/>
      <c r="G172" s="51"/>
      <c r="H172" s="202"/>
      <c r="I172" s="72"/>
      <c r="J172" s="87"/>
      <c r="K172" s="87"/>
      <c r="L172" s="70"/>
    </row>
    <row r="173" spans="1:12" ht="15.75">
      <c r="A173" s="67"/>
      <c r="B173" s="201" t="s">
        <v>249</v>
      </c>
      <c r="C173" s="50" t="s">
        <v>21</v>
      </c>
      <c r="D173" s="40" t="s">
        <v>60</v>
      </c>
      <c r="E173" s="39" t="s">
        <v>65</v>
      </c>
      <c r="F173" s="10">
        <v>244</v>
      </c>
      <c r="G173" s="51"/>
      <c r="H173" s="202">
        <f>285+1300-885</f>
        <v>700</v>
      </c>
      <c r="I173" s="72"/>
      <c r="J173" s="87"/>
      <c r="K173" s="87"/>
      <c r="L173" s="70"/>
    </row>
    <row r="174" spans="1:12" ht="15.75">
      <c r="A174" s="67"/>
      <c r="B174" s="201"/>
      <c r="C174" s="50"/>
      <c r="D174" s="40"/>
      <c r="E174" s="39"/>
      <c r="F174" s="10"/>
      <c r="G174" s="51"/>
      <c r="H174" s="202"/>
      <c r="I174" s="72"/>
      <c r="J174" s="87"/>
      <c r="K174" s="87"/>
      <c r="L174" s="70"/>
    </row>
    <row r="175" spans="1:12" ht="15.75">
      <c r="A175" s="67"/>
      <c r="B175" s="201" t="s">
        <v>266</v>
      </c>
      <c r="C175" s="50" t="s">
        <v>21</v>
      </c>
      <c r="D175" s="40" t="s">
        <v>60</v>
      </c>
      <c r="E175" s="39" t="s">
        <v>66</v>
      </c>
      <c r="F175" s="10"/>
      <c r="G175" s="51"/>
      <c r="H175" s="202">
        <f>H179</f>
        <v>10</v>
      </c>
      <c r="I175" s="72"/>
      <c r="J175" s="87"/>
      <c r="K175" s="87"/>
      <c r="L175" s="70"/>
    </row>
    <row r="176" spans="1:12" ht="15.75">
      <c r="A176" s="67"/>
      <c r="B176" s="201" t="s">
        <v>185</v>
      </c>
      <c r="C176" s="50"/>
      <c r="D176" s="40"/>
      <c r="E176" s="39"/>
      <c r="F176" s="10"/>
      <c r="G176" s="51"/>
      <c r="H176" s="202"/>
      <c r="I176" s="72"/>
      <c r="J176" s="87"/>
      <c r="K176" s="87"/>
      <c r="L176" s="70"/>
    </row>
    <row r="177" spans="1:12" ht="15.75">
      <c r="A177" s="67"/>
      <c r="B177" s="201" t="s">
        <v>186</v>
      </c>
      <c r="C177" s="50"/>
      <c r="D177" s="40"/>
      <c r="E177" s="39"/>
      <c r="F177" s="10"/>
      <c r="G177" s="51"/>
      <c r="H177" s="202"/>
      <c r="I177" s="72"/>
      <c r="J177" s="87"/>
      <c r="K177" s="87"/>
      <c r="L177" s="70"/>
    </row>
    <row r="178" spans="1:12" ht="15.75">
      <c r="A178" s="67"/>
      <c r="B178" s="201"/>
      <c r="C178" s="50"/>
      <c r="D178" s="40"/>
      <c r="E178" s="39"/>
      <c r="F178" s="10"/>
      <c r="G178" s="51"/>
      <c r="H178" s="202"/>
      <c r="I178" s="72"/>
      <c r="J178" s="87"/>
      <c r="K178" s="87"/>
      <c r="L178" s="70"/>
    </row>
    <row r="179" spans="1:12" ht="15.75">
      <c r="A179" s="67"/>
      <c r="B179" s="201" t="s">
        <v>249</v>
      </c>
      <c r="C179" s="50" t="s">
        <v>21</v>
      </c>
      <c r="D179" s="40" t="s">
        <v>60</v>
      </c>
      <c r="E179" s="39" t="s">
        <v>66</v>
      </c>
      <c r="F179" s="10">
        <v>244</v>
      </c>
      <c r="G179" s="51"/>
      <c r="H179" s="202">
        <v>10</v>
      </c>
      <c r="I179" s="72"/>
      <c r="J179" s="87"/>
      <c r="K179" s="87"/>
      <c r="L179" s="70"/>
    </row>
    <row r="180" spans="1:12" ht="15.75">
      <c r="A180" s="67"/>
      <c r="B180" s="201"/>
      <c r="C180" s="50"/>
      <c r="D180" s="40"/>
      <c r="E180" s="39"/>
      <c r="F180" s="10"/>
      <c r="G180" s="51"/>
      <c r="H180" s="202"/>
      <c r="I180" s="72"/>
      <c r="J180" s="87"/>
      <c r="K180" s="87"/>
      <c r="L180" s="70"/>
    </row>
    <row r="181" spans="1:12" ht="15.75">
      <c r="A181" s="67"/>
      <c r="B181" s="201" t="s">
        <v>183</v>
      </c>
      <c r="C181" s="50" t="s">
        <v>21</v>
      </c>
      <c r="D181" s="40" t="s">
        <v>60</v>
      </c>
      <c r="E181" s="39" t="s">
        <v>112</v>
      </c>
      <c r="F181" s="10"/>
      <c r="G181" s="51"/>
      <c r="H181" s="202">
        <f>H184</f>
        <v>1536.6</v>
      </c>
      <c r="I181" s="72"/>
      <c r="J181" s="87" t="e">
        <f>J184</f>
        <v>#REF!</v>
      </c>
      <c r="K181" s="87" t="e">
        <f>K184</f>
        <v>#REF!</v>
      </c>
      <c r="L181" s="70" t="e">
        <f>L184</f>
        <v>#REF!</v>
      </c>
    </row>
    <row r="182" spans="1:12" ht="15.75">
      <c r="A182" s="67"/>
      <c r="B182" s="201" t="s">
        <v>184</v>
      </c>
      <c r="C182" s="50"/>
      <c r="D182" s="40"/>
      <c r="E182" s="39"/>
      <c r="F182" s="10"/>
      <c r="G182" s="51"/>
      <c r="H182" s="202"/>
      <c r="I182" s="72"/>
      <c r="J182" s="87"/>
      <c r="K182" s="87"/>
      <c r="L182" s="70"/>
    </row>
    <row r="183" spans="1:12" ht="15.75">
      <c r="A183" s="67"/>
      <c r="B183" s="201"/>
      <c r="C183" s="50"/>
      <c r="D183" s="40"/>
      <c r="E183" s="39"/>
      <c r="F183" s="10"/>
      <c r="G183" s="51"/>
      <c r="H183" s="202"/>
      <c r="I183" s="72"/>
      <c r="J183" s="87"/>
      <c r="K183" s="87"/>
      <c r="L183" s="70"/>
    </row>
    <row r="184" spans="1:12" ht="15.75">
      <c r="A184" s="67"/>
      <c r="B184" s="201" t="s">
        <v>249</v>
      </c>
      <c r="C184" s="50" t="s">
        <v>21</v>
      </c>
      <c r="D184" s="40" t="s">
        <v>60</v>
      </c>
      <c r="E184" s="39" t="s">
        <v>112</v>
      </c>
      <c r="F184" s="10">
        <v>244</v>
      </c>
      <c r="G184" s="51"/>
      <c r="H184" s="202">
        <f>250+1286.6</f>
        <v>1536.6</v>
      </c>
      <c r="I184" s="72"/>
      <c r="J184" s="87" t="e">
        <f>#REF!</f>
        <v>#REF!</v>
      </c>
      <c r="K184" s="87" t="e">
        <f>#REF!</f>
        <v>#REF!</v>
      </c>
      <c r="L184" s="70" t="e">
        <f>#REF!</f>
        <v>#REF!</v>
      </c>
    </row>
    <row r="185" spans="1:13" ht="15.75">
      <c r="A185" s="67"/>
      <c r="B185" s="201"/>
      <c r="C185" s="50"/>
      <c r="D185" s="40"/>
      <c r="E185" s="39"/>
      <c r="F185" s="10"/>
      <c r="G185" s="51"/>
      <c r="H185" s="202"/>
      <c r="I185" s="72"/>
      <c r="J185" s="87"/>
      <c r="K185" s="87"/>
      <c r="L185" s="70"/>
      <c r="M185" s="163"/>
    </row>
    <row r="186" spans="1:13" ht="15.75">
      <c r="A186" s="67"/>
      <c r="B186" s="201" t="s">
        <v>187</v>
      </c>
      <c r="C186" s="50" t="s">
        <v>21</v>
      </c>
      <c r="D186" s="40" t="s">
        <v>60</v>
      </c>
      <c r="E186" s="39" t="s">
        <v>152</v>
      </c>
      <c r="F186" s="10"/>
      <c r="G186" s="51"/>
      <c r="H186" s="202">
        <f>H188</f>
        <v>1200</v>
      </c>
      <c r="I186" s="72"/>
      <c r="J186" s="87"/>
      <c r="K186" s="87"/>
      <c r="L186" s="70"/>
      <c r="M186" s="163"/>
    </row>
    <row r="187" spans="1:13" ht="15.75">
      <c r="A187" s="67"/>
      <c r="B187" s="201"/>
      <c r="C187" s="50"/>
      <c r="D187" s="40"/>
      <c r="E187" s="39"/>
      <c r="F187" s="10"/>
      <c r="G187" s="51"/>
      <c r="H187" s="202"/>
      <c r="I187" s="72"/>
      <c r="J187" s="87"/>
      <c r="K187" s="87"/>
      <c r="L187" s="70"/>
      <c r="M187" s="163"/>
    </row>
    <row r="188" spans="1:13" ht="15.75">
      <c r="A188" s="67"/>
      <c r="B188" s="201" t="s">
        <v>249</v>
      </c>
      <c r="C188" s="50" t="s">
        <v>21</v>
      </c>
      <c r="D188" s="40" t="s">
        <v>60</v>
      </c>
      <c r="E188" s="39" t="s">
        <v>152</v>
      </c>
      <c r="F188" s="10">
        <v>244</v>
      </c>
      <c r="G188" s="51"/>
      <c r="H188" s="202">
        <f>1601.6-401.6</f>
        <v>1200</v>
      </c>
      <c r="I188" s="72"/>
      <c r="J188" s="87"/>
      <c r="K188" s="87"/>
      <c r="L188" s="70"/>
      <c r="M188" s="163"/>
    </row>
    <row r="189" spans="1:13" ht="15.75">
      <c r="A189" s="67"/>
      <c r="B189" s="201"/>
      <c r="C189" s="50"/>
      <c r="D189" s="40"/>
      <c r="E189" s="39"/>
      <c r="F189" s="10"/>
      <c r="G189" s="51"/>
      <c r="H189" s="202"/>
      <c r="I189" s="72"/>
      <c r="J189" s="87"/>
      <c r="K189" s="87"/>
      <c r="L189" s="70"/>
      <c r="M189" s="163"/>
    </row>
    <row r="190" spans="1:13" ht="15.75">
      <c r="A190" s="67"/>
      <c r="B190" s="201" t="s">
        <v>190</v>
      </c>
      <c r="C190" s="50"/>
      <c r="D190" s="40"/>
      <c r="E190" s="39"/>
      <c r="F190" s="10"/>
      <c r="G190" s="51"/>
      <c r="H190" s="202"/>
      <c r="I190" s="72"/>
      <c r="J190" s="87"/>
      <c r="K190" s="87"/>
      <c r="L190" s="70"/>
      <c r="M190" s="163"/>
    </row>
    <row r="191" spans="1:13" ht="15.75">
      <c r="A191" s="67"/>
      <c r="B191" s="201" t="s">
        <v>191</v>
      </c>
      <c r="C191" s="50" t="s">
        <v>21</v>
      </c>
      <c r="D191" s="40" t="s">
        <v>60</v>
      </c>
      <c r="E191" s="39" t="s">
        <v>67</v>
      </c>
      <c r="F191" s="10"/>
      <c r="G191" s="51"/>
      <c r="H191" s="202">
        <f>H194</f>
        <v>700</v>
      </c>
      <c r="I191" s="72"/>
      <c r="J191" s="87"/>
      <c r="K191" s="87"/>
      <c r="L191" s="70"/>
      <c r="M191" s="163"/>
    </row>
    <row r="192" spans="1:13" ht="15.75">
      <c r="A192" s="67"/>
      <c r="B192" s="201" t="s">
        <v>192</v>
      </c>
      <c r="C192" s="50"/>
      <c r="D192" s="40"/>
      <c r="E192" s="39"/>
      <c r="F192" s="10"/>
      <c r="G192" s="51"/>
      <c r="H192" s="202"/>
      <c r="I192" s="72"/>
      <c r="J192" s="87"/>
      <c r="K192" s="87"/>
      <c r="L192" s="70"/>
      <c r="M192" s="163"/>
    </row>
    <row r="193" spans="1:13" ht="15.75">
      <c r="A193" s="67"/>
      <c r="B193" s="201"/>
      <c r="C193" s="50"/>
      <c r="D193" s="40"/>
      <c r="E193" s="39"/>
      <c r="F193" s="10"/>
      <c r="G193" s="51"/>
      <c r="H193" s="202"/>
      <c r="I193" s="72"/>
      <c r="J193" s="87"/>
      <c r="K193" s="87"/>
      <c r="L193" s="70"/>
      <c r="M193" s="163"/>
    </row>
    <row r="194" spans="1:13" ht="17.25" customHeight="1">
      <c r="A194" s="67"/>
      <c r="B194" s="201" t="s">
        <v>249</v>
      </c>
      <c r="C194" s="50" t="s">
        <v>21</v>
      </c>
      <c r="D194" s="40" t="s">
        <v>60</v>
      </c>
      <c r="E194" s="39" t="s">
        <v>67</v>
      </c>
      <c r="F194" s="10">
        <v>244</v>
      </c>
      <c r="G194" s="51"/>
      <c r="H194" s="202">
        <v>700</v>
      </c>
      <c r="I194" s="72"/>
      <c r="J194" s="87"/>
      <c r="K194" s="87"/>
      <c r="L194" s="70"/>
      <c r="M194" s="163"/>
    </row>
    <row r="195" spans="1:13" ht="15.75">
      <c r="A195" s="67"/>
      <c r="B195" s="201"/>
      <c r="C195" s="50"/>
      <c r="D195" s="40"/>
      <c r="E195" s="39"/>
      <c r="F195" s="10"/>
      <c r="G195" s="51"/>
      <c r="H195" s="202"/>
      <c r="I195" s="72"/>
      <c r="J195" s="87"/>
      <c r="K195" s="87"/>
      <c r="L195" s="70"/>
      <c r="M195" s="163"/>
    </row>
    <row r="196" spans="1:13" ht="19.5" customHeight="1">
      <c r="A196" s="67"/>
      <c r="B196" s="201" t="s">
        <v>193</v>
      </c>
      <c r="C196" s="50" t="s">
        <v>21</v>
      </c>
      <c r="D196" s="40" t="s">
        <v>60</v>
      </c>
      <c r="E196" s="39" t="s">
        <v>68</v>
      </c>
      <c r="F196" s="10"/>
      <c r="G196" s="51">
        <v>200</v>
      </c>
      <c r="H196" s="202">
        <f>H199</f>
        <v>3312.8</v>
      </c>
      <c r="I196" s="72"/>
      <c r="J196" s="87"/>
      <c r="K196" s="87"/>
      <c r="L196" s="70"/>
      <c r="M196" s="163"/>
    </row>
    <row r="197" spans="1:13" ht="19.5" customHeight="1">
      <c r="A197" s="67"/>
      <c r="B197" s="201" t="s">
        <v>192</v>
      </c>
      <c r="C197" s="50"/>
      <c r="D197" s="40"/>
      <c r="E197" s="39"/>
      <c r="F197" s="10"/>
      <c r="G197" s="51"/>
      <c r="H197" s="202"/>
      <c r="I197" s="72"/>
      <c r="J197" s="87"/>
      <c r="K197" s="87"/>
      <c r="L197" s="70"/>
      <c r="M197" s="163"/>
    </row>
    <row r="198" spans="1:13" ht="15.75">
      <c r="A198" s="67"/>
      <c r="B198" s="201"/>
      <c r="C198" s="50"/>
      <c r="D198" s="40"/>
      <c r="E198" s="39"/>
      <c r="F198" s="10"/>
      <c r="G198" s="51">
        <v>220</v>
      </c>
      <c r="H198" s="202"/>
      <c r="I198" s="72"/>
      <c r="J198" s="87"/>
      <c r="K198" s="87"/>
      <c r="L198" s="70"/>
      <c r="M198" s="163"/>
    </row>
    <row r="199" spans="1:13" ht="15.75" customHeight="1">
      <c r="A199" s="67"/>
      <c r="B199" s="201" t="s">
        <v>249</v>
      </c>
      <c r="C199" s="50" t="s">
        <v>21</v>
      </c>
      <c r="D199" s="40" t="s">
        <v>60</v>
      </c>
      <c r="E199" s="39" t="s">
        <v>68</v>
      </c>
      <c r="F199" s="10">
        <v>244</v>
      </c>
      <c r="G199" s="50" t="s">
        <v>21</v>
      </c>
      <c r="H199" s="202">
        <f>3052-500+4600-3839.2</f>
        <v>3312.8</v>
      </c>
      <c r="I199" s="72"/>
      <c r="J199" s="87"/>
      <c r="K199" s="87"/>
      <c r="L199" s="70"/>
      <c r="M199" s="163"/>
    </row>
    <row r="200" spans="1:13" ht="15.75" customHeight="1">
      <c r="A200" s="67"/>
      <c r="B200" s="201"/>
      <c r="C200" s="50"/>
      <c r="D200" s="40"/>
      <c r="E200" s="39"/>
      <c r="F200" s="10"/>
      <c r="G200" s="39"/>
      <c r="H200" s="202"/>
      <c r="I200" s="72"/>
      <c r="J200" s="87"/>
      <c r="K200" s="87"/>
      <c r="L200" s="70"/>
      <c r="M200" s="163"/>
    </row>
    <row r="201" spans="1:13" ht="15.75" customHeight="1">
      <c r="A201" s="67"/>
      <c r="B201" s="201" t="s">
        <v>225</v>
      </c>
      <c r="C201" s="50" t="s">
        <v>21</v>
      </c>
      <c r="D201" s="40" t="s">
        <v>60</v>
      </c>
      <c r="E201" s="39" t="s">
        <v>224</v>
      </c>
      <c r="F201" s="10"/>
      <c r="G201" s="39"/>
      <c r="H201" s="202">
        <f>H204</f>
        <v>350</v>
      </c>
      <c r="I201" s="72"/>
      <c r="J201" s="87"/>
      <c r="K201" s="87"/>
      <c r="L201" s="70"/>
      <c r="M201" s="163"/>
    </row>
    <row r="202" spans="1:13" ht="15.75" customHeight="1">
      <c r="A202" s="67"/>
      <c r="B202" s="201" t="s">
        <v>226</v>
      </c>
      <c r="C202" s="50"/>
      <c r="D202" s="40"/>
      <c r="E202" s="39"/>
      <c r="F202" s="10"/>
      <c r="G202" s="39"/>
      <c r="H202" s="202"/>
      <c r="I202" s="72"/>
      <c r="J202" s="87"/>
      <c r="K202" s="87"/>
      <c r="L202" s="70"/>
      <c r="M202" s="163"/>
    </row>
    <row r="203" spans="1:13" ht="15.75" customHeight="1">
      <c r="A203" s="67"/>
      <c r="B203" s="201"/>
      <c r="C203" s="50"/>
      <c r="D203" s="40"/>
      <c r="E203" s="39"/>
      <c r="F203" s="10"/>
      <c r="G203" s="39"/>
      <c r="H203" s="202"/>
      <c r="I203" s="72"/>
      <c r="J203" s="87"/>
      <c r="K203" s="87"/>
      <c r="L203" s="70"/>
      <c r="M203" s="163"/>
    </row>
    <row r="204" spans="1:13" ht="15.75" customHeight="1">
      <c r="A204" s="67"/>
      <c r="B204" s="201" t="s">
        <v>249</v>
      </c>
      <c r="C204" s="50" t="s">
        <v>21</v>
      </c>
      <c r="D204" s="40" t="s">
        <v>60</v>
      </c>
      <c r="E204" s="39" t="s">
        <v>224</v>
      </c>
      <c r="F204" s="10">
        <v>244</v>
      </c>
      <c r="G204" s="39"/>
      <c r="H204" s="202">
        <f>500-150</f>
        <v>350</v>
      </c>
      <c r="I204" s="72"/>
      <c r="J204" s="87"/>
      <c r="K204" s="87"/>
      <c r="L204" s="70"/>
      <c r="M204" s="163"/>
    </row>
    <row r="205" spans="1:13" ht="15.75" customHeight="1">
      <c r="A205" s="67"/>
      <c r="B205" s="201"/>
      <c r="C205" s="50"/>
      <c r="D205" s="40"/>
      <c r="E205" s="39"/>
      <c r="F205" s="10"/>
      <c r="G205" s="39"/>
      <c r="H205" s="202"/>
      <c r="I205" s="72"/>
      <c r="J205" s="87"/>
      <c r="K205" s="87"/>
      <c r="L205" s="70"/>
      <c r="M205" s="163"/>
    </row>
    <row r="206" spans="1:12" ht="15.75">
      <c r="A206" s="67"/>
      <c r="B206" s="201" t="s">
        <v>194</v>
      </c>
      <c r="C206" s="50" t="s">
        <v>21</v>
      </c>
      <c r="D206" s="40" t="s">
        <v>60</v>
      </c>
      <c r="E206" s="39" t="s">
        <v>69</v>
      </c>
      <c r="F206" s="10"/>
      <c r="G206" s="51"/>
      <c r="H206" s="202">
        <f>H209</f>
        <v>100</v>
      </c>
      <c r="I206" s="72"/>
      <c r="J206" s="87"/>
      <c r="K206" s="87"/>
      <c r="L206" s="70"/>
    </row>
    <row r="207" spans="1:12" ht="15.75">
      <c r="A207" s="67"/>
      <c r="B207" s="201" t="s">
        <v>182</v>
      </c>
      <c r="C207" s="50"/>
      <c r="D207" s="40"/>
      <c r="E207" s="39"/>
      <c r="F207" s="10"/>
      <c r="G207" s="51"/>
      <c r="H207" s="202"/>
      <c r="I207" s="72"/>
      <c r="J207" s="87"/>
      <c r="K207" s="87"/>
      <c r="L207" s="70"/>
    </row>
    <row r="208" spans="1:14" ht="15.75">
      <c r="A208" s="30"/>
      <c r="B208" s="224"/>
      <c r="C208" s="50"/>
      <c r="D208" s="40"/>
      <c r="E208" s="39"/>
      <c r="F208" s="10"/>
      <c r="G208" s="51"/>
      <c r="H208" s="202"/>
      <c r="I208" s="35"/>
      <c r="J208" s="57"/>
      <c r="K208" s="57"/>
      <c r="L208" s="36"/>
      <c r="N208" s="163"/>
    </row>
    <row r="209" spans="1:12" ht="15.75">
      <c r="A209" s="30"/>
      <c r="B209" s="201" t="s">
        <v>249</v>
      </c>
      <c r="C209" s="50" t="s">
        <v>21</v>
      </c>
      <c r="D209" s="40" t="s">
        <v>60</v>
      </c>
      <c r="E209" s="39" t="s">
        <v>69</v>
      </c>
      <c r="F209" s="10">
        <v>244</v>
      </c>
      <c r="G209" s="51"/>
      <c r="H209" s="202">
        <f>250-150</f>
        <v>100</v>
      </c>
      <c r="I209" s="35"/>
      <c r="J209" s="57"/>
      <c r="K209" s="57"/>
      <c r="L209" s="36"/>
    </row>
    <row r="210" spans="1:12" ht="15.75">
      <c r="A210" s="30"/>
      <c r="B210" s="201"/>
      <c r="C210" s="50"/>
      <c r="D210" s="40"/>
      <c r="E210" s="39"/>
      <c r="F210" s="10"/>
      <c r="G210" s="51"/>
      <c r="H210" s="202"/>
      <c r="I210" s="35" t="e">
        <f>#REF!</f>
        <v>#REF!</v>
      </c>
      <c r="J210" s="57" t="e">
        <f>#REF!</f>
        <v>#REF!</v>
      </c>
      <c r="K210" s="57" t="e">
        <f>#REF!</f>
        <v>#REF!</v>
      </c>
      <c r="L210" s="36" t="e">
        <f>#REF!</f>
        <v>#REF!</v>
      </c>
    </row>
    <row r="211" spans="1:12" ht="15.75">
      <c r="A211" s="30"/>
      <c r="B211" s="201" t="s">
        <v>196</v>
      </c>
      <c r="C211" s="50" t="s">
        <v>21</v>
      </c>
      <c r="D211" s="40" t="s">
        <v>60</v>
      </c>
      <c r="E211" s="39" t="s">
        <v>71</v>
      </c>
      <c r="F211" s="10"/>
      <c r="G211" s="51"/>
      <c r="H211" s="202">
        <f>H214</f>
        <v>300</v>
      </c>
      <c r="I211" s="35"/>
      <c r="J211" s="57"/>
      <c r="K211" s="57"/>
      <c r="L211" s="36"/>
    </row>
    <row r="212" spans="1:12" ht="18.75" customHeight="1">
      <c r="A212" s="30"/>
      <c r="B212" s="201" t="s">
        <v>195</v>
      </c>
      <c r="C212" s="50"/>
      <c r="D212" s="40"/>
      <c r="E212" s="39"/>
      <c r="F212" s="10"/>
      <c r="G212" s="51"/>
      <c r="H212" s="202"/>
      <c r="I212" s="35"/>
      <c r="J212" s="57"/>
      <c r="K212" s="57"/>
      <c r="L212" s="36"/>
    </row>
    <row r="213" spans="1:12" ht="15.75">
      <c r="A213" s="30"/>
      <c r="B213" s="201"/>
      <c r="C213" s="50"/>
      <c r="D213" s="40"/>
      <c r="E213" s="39"/>
      <c r="F213" s="10"/>
      <c r="G213" s="51"/>
      <c r="H213" s="202"/>
      <c r="I213" s="35"/>
      <c r="J213" s="57"/>
      <c r="K213" s="57"/>
      <c r="L213" s="36"/>
    </row>
    <row r="214" spans="1:12" ht="18.75" customHeight="1">
      <c r="A214" s="30"/>
      <c r="B214" s="201" t="s">
        <v>249</v>
      </c>
      <c r="C214" s="50" t="s">
        <v>21</v>
      </c>
      <c r="D214" s="40" t="s">
        <v>60</v>
      </c>
      <c r="E214" s="39" t="s">
        <v>71</v>
      </c>
      <c r="F214" s="10">
        <v>244</v>
      </c>
      <c r="G214" s="51"/>
      <c r="H214" s="202">
        <v>300</v>
      </c>
      <c r="I214" s="35"/>
      <c r="J214" s="57"/>
      <c r="K214" s="57"/>
      <c r="L214" s="36"/>
    </row>
    <row r="215" spans="1:12" ht="18.75" customHeight="1">
      <c r="A215" s="30"/>
      <c r="B215" s="201"/>
      <c r="C215" s="50"/>
      <c r="D215" s="40"/>
      <c r="E215" s="39"/>
      <c r="F215" s="10"/>
      <c r="G215" s="51"/>
      <c r="H215" s="202"/>
      <c r="I215" s="35"/>
      <c r="J215" s="57"/>
      <c r="K215" s="57"/>
      <c r="L215" s="36"/>
    </row>
    <row r="216" spans="1:12" ht="18.75" customHeight="1">
      <c r="A216" s="30"/>
      <c r="B216" s="201" t="s">
        <v>197</v>
      </c>
      <c r="C216" s="50"/>
      <c r="D216" s="40"/>
      <c r="E216" s="39"/>
      <c r="F216" s="10"/>
      <c r="G216" s="51"/>
      <c r="H216" s="202"/>
      <c r="I216" s="35"/>
      <c r="J216" s="57"/>
      <c r="K216" s="57"/>
      <c r="L216" s="36"/>
    </row>
    <row r="217" spans="1:12" ht="18.75" customHeight="1">
      <c r="A217" s="30"/>
      <c r="B217" s="201" t="s">
        <v>198</v>
      </c>
      <c r="C217" s="50"/>
      <c r="D217" s="40"/>
      <c r="E217" s="39"/>
      <c r="F217" s="10"/>
      <c r="G217" s="51"/>
      <c r="H217" s="202"/>
      <c r="I217" s="35"/>
      <c r="J217" s="57"/>
      <c r="K217" s="57"/>
      <c r="L217" s="36"/>
    </row>
    <row r="218" spans="1:12" ht="18.75" customHeight="1">
      <c r="A218" s="30"/>
      <c r="B218" s="201" t="s">
        <v>199</v>
      </c>
      <c r="C218" s="50" t="s">
        <v>21</v>
      </c>
      <c r="D218" s="40" t="s">
        <v>60</v>
      </c>
      <c r="E218" s="39" t="s">
        <v>153</v>
      </c>
      <c r="F218" s="10"/>
      <c r="G218" s="51"/>
      <c r="H218" s="202">
        <f>H220</f>
        <v>10</v>
      </c>
      <c r="I218" s="35"/>
      <c r="J218" s="57"/>
      <c r="K218" s="57"/>
      <c r="L218" s="36"/>
    </row>
    <row r="219" spans="1:12" ht="18.75" customHeight="1">
      <c r="A219" s="30"/>
      <c r="B219" s="201"/>
      <c r="C219" s="50"/>
      <c r="D219" s="40"/>
      <c r="E219" s="39"/>
      <c r="F219" s="10"/>
      <c r="G219" s="51"/>
      <c r="H219" s="202"/>
      <c r="I219" s="35"/>
      <c r="J219" s="57"/>
      <c r="K219" s="57"/>
      <c r="L219" s="36"/>
    </row>
    <row r="220" spans="1:12" ht="18.75" customHeight="1">
      <c r="A220" s="30"/>
      <c r="B220" s="201" t="s">
        <v>249</v>
      </c>
      <c r="C220" s="50" t="s">
        <v>21</v>
      </c>
      <c r="D220" s="40" t="s">
        <v>60</v>
      </c>
      <c r="E220" s="39" t="s">
        <v>153</v>
      </c>
      <c r="F220" s="10">
        <v>244</v>
      </c>
      <c r="G220" s="51"/>
      <c r="H220" s="202">
        <f>25-15</f>
        <v>10</v>
      </c>
      <c r="I220" s="35"/>
      <c r="J220" s="57"/>
      <c r="K220" s="57"/>
      <c r="L220" s="36"/>
    </row>
    <row r="221" spans="1:12" ht="15.75">
      <c r="A221" s="30"/>
      <c r="B221" s="201"/>
      <c r="C221" s="50"/>
      <c r="D221" s="40"/>
      <c r="E221" s="39"/>
      <c r="F221" s="10"/>
      <c r="G221" s="51"/>
      <c r="H221" s="202"/>
      <c r="I221" s="35"/>
      <c r="J221" s="57"/>
      <c r="K221" s="57"/>
      <c r="L221" s="36"/>
    </row>
    <row r="222" spans="1:12" ht="15" customHeight="1">
      <c r="A222" s="96"/>
      <c r="B222" s="197" t="s">
        <v>72</v>
      </c>
      <c r="C222" s="44"/>
      <c r="D222" s="41" t="s">
        <v>73</v>
      </c>
      <c r="E222" s="42"/>
      <c r="F222" s="43"/>
      <c r="G222" s="45"/>
      <c r="H222" s="198">
        <f>H235+H224</f>
        <v>692.3</v>
      </c>
      <c r="I222" s="98" t="e">
        <f>I235</f>
        <v>#REF!</v>
      </c>
      <c r="J222" s="34" t="e">
        <f>J235</f>
        <v>#REF!</v>
      </c>
      <c r="K222" s="34" t="e">
        <f>K235</f>
        <v>#REF!</v>
      </c>
      <c r="L222" s="34" t="e">
        <f>L235</f>
        <v>#REF!</v>
      </c>
    </row>
    <row r="223" spans="1:12" ht="15" customHeight="1">
      <c r="A223" s="96"/>
      <c r="B223" s="195"/>
      <c r="C223" s="63"/>
      <c r="D223" s="37"/>
      <c r="E223" s="29"/>
      <c r="F223" s="16"/>
      <c r="G223" s="17"/>
      <c r="H223" s="196"/>
      <c r="I223" s="99"/>
      <c r="J223" s="100"/>
      <c r="K223" s="99"/>
      <c r="L223" s="100"/>
    </row>
    <row r="224" spans="1:12" ht="15" customHeight="1">
      <c r="A224" s="96"/>
      <c r="B224" s="194" t="s">
        <v>231</v>
      </c>
      <c r="C224" s="50"/>
      <c r="D224" s="32" t="s">
        <v>232</v>
      </c>
      <c r="E224" s="39"/>
      <c r="F224" s="10"/>
      <c r="G224" s="51"/>
      <c r="H224" s="191">
        <f>H230</f>
        <v>60</v>
      </c>
      <c r="I224" s="101"/>
      <c r="J224" s="97"/>
      <c r="K224" s="101"/>
      <c r="L224" s="97"/>
    </row>
    <row r="225" spans="1:12" ht="15" customHeight="1">
      <c r="A225" s="96"/>
      <c r="B225" s="208"/>
      <c r="C225" s="122"/>
      <c r="D225" s="119"/>
      <c r="E225" s="120"/>
      <c r="F225" s="187"/>
      <c r="G225" s="121"/>
      <c r="H225" s="205"/>
      <c r="I225" s="101"/>
      <c r="J225" s="97"/>
      <c r="K225" s="101"/>
      <c r="L225" s="97"/>
    </row>
    <row r="226" spans="1:12" ht="15" customHeight="1">
      <c r="A226" s="96"/>
      <c r="B226" s="201"/>
      <c r="C226" s="50"/>
      <c r="D226" s="40"/>
      <c r="E226" s="39"/>
      <c r="F226" s="10"/>
      <c r="G226" s="51"/>
      <c r="H226" s="202"/>
      <c r="I226" s="101"/>
      <c r="J226" s="97"/>
      <c r="K226" s="101"/>
      <c r="L226" s="97"/>
    </row>
    <row r="227" spans="1:12" ht="15" customHeight="1">
      <c r="A227" s="96"/>
      <c r="B227" s="209" t="s">
        <v>267</v>
      </c>
      <c r="C227" s="50"/>
      <c r="D227" s="160"/>
      <c r="E227" s="39"/>
      <c r="F227" s="10"/>
      <c r="G227" s="73"/>
      <c r="H227" s="202"/>
      <c r="I227" s="101"/>
      <c r="J227" s="97"/>
      <c r="K227" s="101"/>
      <c r="L227" s="97"/>
    </row>
    <row r="228" spans="1:12" ht="15" customHeight="1">
      <c r="A228" s="96"/>
      <c r="B228" s="209" t="s">
        <v>221</v>
      </c>
      <c r="C228" s="50"/>
      <c r="D228" s="160"/>
      <c r="E228" s="39"/>
      <c r="F228" s="10"/>
      <c r="G228" s="73"/>
      <c r="H228" s="202"/>
      <c r="I228" s="101"/>
      <c r="J228" s="97"/>
      <c r="K228" s="101"/>
      <c r="L228" s="97"/>
    </row>
    <row r="229" spans="1:12" ht="15" customHeight="1">
      <c r="A229" s="96"/>
      <c r="B229" s="225" t="s">
        <v>222</v>
      </c>
      <c r="C229" s="50"/>
      <c r="D229" s="160"/>
      <c r="E229" s="39"/>
      <c r="F229" s="10"/>
      <c r="G229" s="73"/>
      <c r="H229" s="202"/>
      <c r="I229" s="101"/>
      <c r="J229" s="97"/>
      <c r="K229" s="101"/>
      <c r="L229" s="97"/>
    </row>
    <row r="230" spans="1:12" ht="15" customHeight="1">
      <c r="A230" s="96"/>
      <c r="B230" s="209" t="s">
        <v>215</v>
      </c>
      <c r="C230" s="50" t="s">
        <v>21</v>
      </c>
      <c r="D230" s="160" t="s">
        <v>232</v>
      </c>
      <c r="E230" s="39" t="s">
        <v>234</v>
      </c>
      <c r="F230" s="10"/>
      <c r="G230" s="73"/>
      <c r="H230" s="202">
        <f>H233</f>
        <v>60</v>
      </c>
      <c r="I230" s="101"/>
      <c r="J230" s="97"/>
      <c r="K230" s="101"/>
      <c r="L230" s="97"/>
    </row>
    <row r="231" spans="1:12" ht="15" customHeight="1">
      <c r="A231" s="96"/>
      <c r="B231" s="209" t="s">
        <v>216</v>
      </c>
      <c r="C231" s="50"/>
      <c r="D231" s="160"/>
      <c r="E231" s="39"/>
      <c r="F231" s="10"/>
      <c r="G231" s="73"/>
      <c r="H231" s="202"/>
      <c r="I231" s="101"/>
      <c r="J231" s="97"/>
      <c r="K231" s="101"/>
      <c r="L231" s="97"/>
    </row>
    <row r="232" spans="1:12" ht="15" customHeight="1">
      <c r="A232" s="96"/>
      <c r="B232" s="209"/>
      <c r="C232" s="50"/>
      <c r="D232" s="160"/>
      <c r="E232" s="39"/>
      <c r="F232" s="10"/>
      <c r="G232" s="73"/>
      <c r="H232" s="202"/>
      <c r="I232" s="101"/>
      <c r="J232" s="97"/>
      <c r="K232" s="101"/>
      <c r="L232" s="97"/>
    </row>
    <row r="233" spans="1:12" ht="15" customHeight="1">
      <c r="A233" s="96"/>
      <c r="B233" s="201" t="s">
        <v>249</v>
      </c>
      <c r="C233" s="50" t="s">
        <v>21</v>
      </c>
      <c r="D233" s="160" t="s">
        <v>232</v>
      </c>
      <c r="E233" s="39" t="s">
        <v>234</v>
      </c>
      <c r="F233" s="10">
        <v>244</v>
      </c>
      <c r="G233" s="73"/>
      <c r="H233" s="202">
        <v>60</v>
      </c>
      <c r="I233" s="101"/>
      <c r="J233" s="97"/>
      <c r="K233" s="101"/>
      <c r="L233" s="97"/>
    </row>
    <row r="234" spans="1:12" ht="15" customHeight="1">
      <c r="A234" s="96"/>
      <c r="B234" s="201"/>
      <c r="C234" s="50"/>
      <c r="D234" s="40"/>
      <c r="E234" s="39"/>
      <c r="F234" s="10"/>
      <c r="G234" s="51"/>
      <c r="H234" s="202"/>
      <c r="I234" s="101"/>
      <c r="J234" s="97"/>
      <c r="K234" s="101"/>
      <c r="L234" s="97"/>
    </row>
    <row r="235" spans="1:12" ht="15" customHeight="1">
      <c r="A235" s="96"/>
      <c r="B235" s="197" t="s">
        <v>74</v>
      </c>
      <c r="C235" s="44"/>
      <c r="D235" s="41" t="s">
        <v>75</v>
      </c>
      <c r="E235" s="42"/>
      <c r="F235" s="43"/>
      <c r="G235" s="45"/>
      <c r="H235" s="198">
        <f>H242+H237</f>
        <v>632.3</v>
      </c>
      <c r="I235" s="60" t="e">
        <f>I237+I242</f>
        <v>#REF!</v>
      </c>
      <c r="J235" s="47" t="e">
        <f>J237+J242</f>
        <v>#REF!</v>
      </c>
      <c r="K235" s="47" t="e">
        <f>K237+K242</f>
        <v>#REF!</v>
      </c>
      <c r="L235" s="47" t="e">
        <f>L237+L242</f>
        <v>#REF!</v>
      </c>
    </row>
    <row r="236" spans="1:12" ht="15" customHeight="1">
      <c r="A236" s="96"/>
      <c r="B236" s="226"/>
      <c r="C236" s="64"/>
      <c r="D236" s="65"/>
      <c r="E236" s="66"/>
      <c r="F236" s="38"/>
      <c r="G236" s="95"/>
      <c r="H236" s="207"/>
      <c r="I236" s="99"/>
      <c r="J236" s="100"/>
      <c r="K236" s="99"/>
      <c r="L236" s="100"/>
    </row>
    <row r="237" spans="1:15" s="166" customFormat="1" ht="31.5">
      <c r="A237" s="155"/>
      <c r="B237" s="227" t="s">
        <v>268</v>
      </c>
      <c r="C237" s="145" t="s">
        <v>21</v>
      </c>
      <c r="D237" s="123" t="s">
        <v>75</v>
      </c>
      <c r="E237" s="124" t="s">
        <v>76</v>
      </c>
      <c r="F237" s="146"/>
      <c r="G237" s="147"/>
      <c r="H237" s="228">
        <f>H239</f>
        <v>510.3</v>
      </c>
      <c r="I237" s="127" t="e">
        <f>I239</f>
        <v>#REF!</v>
      </c>
      <c r="J237" s="128" t="e">
        <f>J239</f>
        <v>#REF!</v>
      </c>
      <c r="K237" s="127" t="e">
        <f>K239</f>
        <v>#REF!</v>
      </c>
      <c r="L237" s="128" t="e">
        <f>L239</f>
        <v>#REF!</v>
      </c>
      <c r="O237" s="254"/>
    </row>
    <row r="238" spans="1:12" ht="15.75">
      <c r="A238" s="96"/>
      <c r="B238" s="201"/>
      <c r="C238" s="50"/>
      <c r="D238" s="40"/>
      <c r="E238" s="39"/>
      <c r="F238" s="10"/>
      <c r="G238" s="51"/>
      <c r="H238" s="202"/>
      <c r="I238" s="35"/>
      <c r="J238" s="36"/>
      <c r="K238" s="35"/>
      <c r="L238" s="36"/>
    </row>
    <row r="239" spans="1:12" ht="15" customHeight="1">
      <c r="A239" s="96"/>
      <c r="B239" s="201" t="s">
        <v>249</v>
      </c>
      <c r="C239" s="50" t="s">
        <v>21</v>
      </c>
      <c r="D239" s="40" t="s">
        <v>75</v>
      </c>
      <c r="E239" s="39" t="s">
        <v>76</v>
      </c>
      <c r="F239" s="10">
        <v>244</v>
      </c>
      <c r="G239" s="51"/>
      <c r="H239" s="202">
        <v>510.3</v>
      </c>
      <c r="I239" s="35" t="e">
        <f>#REF!</f>
        <v>#REF!</v>
      </c>
      <c r="J239" s="36" t="e">
        <f>#REF!</f>
        <v>#REF!</v>
      </c>
      <c r="K239" s="35" t="e">
        <f>#REF!</f>
        <v>#REF!</v>
      </c>
      <c r="L239" s="36" t="e">
        <f>#REF!</f>
        <v>#REF!</v>
      </c>
    </row>
    <row r="240" spans="1:12" ht="12" customHeight="1">
      <c r="A240" s="96"/>
      <c r="B240" s="201"/>
      <c r="C240" s="50"/>
      <c r="D240" s="40"/>
      <c r="E240" s="39"/>
      <c r="F240" s="10"/>
      <c r="G240" s="51"/>
      <c r="H240" s="202"/>
      <c r="I240" s="35"/>
      <c r="J240" s="36"/>
      <c r="K240" s="35"/>
      <c r="L240" s="36"/>
    </row>
    <row r="241" spans="1:12" ht="15" customHeight="1">
      <c r="A241" s="96"/>
      <c r="B241" s="201" t="s">
        <v>200</v>
      </c>
      <c r="C241" s="50"/>
      <c r="D241" s="40"/>
      <c r="E241" s="39"/>
      <c r="F241" s="10"/>
      <c r="G241" s="51"/>
      <c r="H241" s="202"/>
      <c r="I241" s="35"/>
      <c r="J241" s="36"/>
      <c r="K241" s="101"/>
      <c r="L241" s="97"/>
    </row>
    <row r="242" spans="1:12" ht="15" customHeight="1">
      <c r="A242" s="96"/>
      <c r="B242" s="201" t="s">
        <v>178</v>
      </c>
      <c r="C242" s="50" t="s">
        <v>21</v>
      </c>
      <c r="D242" s="40" t="s">
        <v>75</v>
      </c>
      <c r="E242" s="39" t="s">
        <v>77</v>
      </c>
      <c r="F242" s="10"/>
      <c r="G242" s="51"/>
      <c r="H242" s="202">
        <f>H244</f>
        <v>122</v>
      </c>
      <c r="I242" s="35" t="e">
        <f>I244</f>
        <v>#REF!</v>
      </c>
      <c r="J242" s="36" t="e">
        <f>J244</f>
        <v>#REF!</v>
      </c>
      <c r="K242" s="35" t="e">
        <f>K244</f>
        <v>#REF!</v>
      </c>
      <c r="L242" s="36" t="e">
        <f>L244</f>
        <v>#REF!</v>
      </c>
    </row>
    <row r="243" spans="1:12" ht="15" customHeight="1">
      <c r="A243" s="96"/>
      <c r="B243" s="203"/>
      <c r="C243" s="50"/>
      <c r="D243" s="40"/>
      <c r="E243" s="39"/>
      <c r="F243" s="10"/>
      <c r="G243" s="51"/>
      <c r="H243" s="202"/>
      <c r="I243" s="35"/>
      <c r="J243" s="36"/>
      <c r="K243" s="101"/>
      <c r="L243" s="97"/>
    </row>
    <row r="244" spans="1:12" ht="15" customHeight="1">
      <c r="A244" s="96"/>
      <c r="B244" s="201" t="s">
        <v>249</v>
      </c>
      <c r="C244" s="50" t="s">
        <v>21</v>
      </c>
      <c r="D244" s="40" t="s">
        <v>75</v>
      </c>
      <c r="E244" s="39" t="s">
        <v>77</v>
      </c>
      <c r="F244" s="10">
        <v>244</v>
      </c>
      <c r="G244" s="51"/>
      <c r="H244" s="202">
        <f>90+32</f>
        <v>122</v>
      </c>
      <c r="I244" s="35" t="e">
        <f>#REF!</f>
        <v>#REF!</v>
      </c>
      <c r="J244" s="36" t="e">
        <f>#REF!</f>
        <v>#REF!</v>
      </c>
      <c r="K244" s="35" t="e">
        <f>#REF!</f>
        <v>#REF!</v>
      </c>
      <c r="L244" s="36" t="e">
        <f>#REF!</f>
        <v>#REF!</v>
      </c>
    </row>
    <row r="245" spans="1:12" ht="15.75">
      <c r="A245" s="96"/>
      <c r="B245" s="203"/>
      <c r="C245" s="50"/>
      <c r="D245" s="40"/>
      <c r="E245" s="39"/>
      <c r="F245" s="10"/>
      <c r="G245" s="51"/>
      <c r="H245" s="202"/>
      <c r="I245" s="35"/>
      <c r="J245" s="97"/>
      <c r="K245" s="101"/>
      <c r="L245" s="97"/>
    </row>
    <row r="246" spans="1:12" ht="15" customHeight="1">
      <c r="A246" s="96"/>
      <c r="B246" s="197" t="s">
        <v>78</v>
      </c>
      <c r="C246" s="44"/>
      <c r="D246" s="41" t="s">
        <v>79</v>
      </c>
      <c r="E246" s="42"/>
      <c r="F246" s="43"/>
      <c r="G246" s="45"/>
      <c r="H246" s="198">
        <f>H248+H264</f>
        <v>23018.300000000003</v>
      </c>
      <c r="I246" s="98" t="e">
        <f>I248+#REF!</f>
        <v>#REF!</v>
      </c>
      <c r="J246" s="102" t="e">
        <f>J248+#REF!</f>
        <v>#REF!</v>
      </c>
      <c r="K246" s="102" t="e">
        <f>K248+#REF!</f>
        <v>#REF!</v>
      </c>
      <c r="L246" s="102">
        <v>643.6</v>
      </c>
    </row>
    <row r="247" spans="1:12" ht="15" customHeight="1">
      <c r="A247" s="96"/>
      <c r="B247" s="195"/>
      <c r="C247" s="63"/>
      <c r="D247" s="37"/>
      <c r="E247" s="29"/>
      <c r="F247" s="16"/>
      <c r="G247" s="17"/>
      <c r="H247" s="196"/>
      <c r="I247" s="101"/>
      <c r="J247" s="97"/>
      <c r="K247" s="101"/>
      <c r="L247" s="97"/>
    </row>
    <row r="248" spans="1:12" ht="15.75">
      <c r="A248" s="30"/>
      <c r="B248" s="197" t="s">
        <v>80</v>
      </c>
      <c r="C248" s="44"/>
      <c r="D248" s="41" t="s">
        <v>81</v>
      </c>
      <c r="E248" s="42"/>
      <c r="F248" s="43"/>
      <c r="G248" s="45"/>
      <c r="H248" s="198">
        <f>H250+H260+H255</f>
        <v>19981.9</v>
      </c>
      <c r="I248" s="46">
        <f>I250</f>
        <v>3901.4</v>
      </c>
      <c r="J248" s="47" t="e">
        <f>J250+#REF!+#REF!</f>
        <v>#REF!</v>
      </c>
      <c r="K248" s="46" t="e">
        <f>K250+#REF!</f>
        <v>#REF!</v>
      </c>
      <c r="L248" s="47">
        <v>643.6</v>
      </c>
    </row>
    <row r="249" spans="1:12" ht="16.5" thickBot="1">
      <c r="A249" s="30"/>
      <c r="B249" s="199"/>
      <c r="C249" s="170"/>
      <c r="D249" s="115"/>
      <c r="E249" s="116"/>
      <c r="F249" s="171"/>
      <c r="G249" s="172"/>
      <c r="H249" s="200"/>
      <c r="I249" s="52"/>
      <c r="J249" s="53"/>
      <c r="K249" s="52"/>
      <c r="L249" s="53"/>
    </row>
    <row r="250" spans="1:12" ht="21" customHeight="1">
      <c r="A250" s="30"/>
      <c r="B250" s="203" t="s">
        <v>202</v>
      </c>
      <c r="C250" s="50" t="s">
        <v>21</v>
      </c>
      <c r="D250" s="50" t="s">
        <v>81</v>
      </c>
      <c r="E250" s="40" t="s">
        <v>82</v>
      </c>
      <c r="F250" s="56"/>
      <c r="G250" s="56"/>
      <c r="H250" s="202">
        <f>H253</f>
        <v>18023.9</v>
      </c>
      <c r="I250" s="35">
        <f>I253</f>
        <v>3901.4</v>
      </c>
      <c r="J250" s="36" t="e">
        <f>J253</f>
        <v>#REF!</v>
      </c>
      <c r="K250" s="35" t="e">
        <f>K253</f>
        <v>#REF!</v>
      </c>
      <c r="L250" s="36" t="e">
        <f>L253</f>
        <v>#REF!</v>
      </c>
    </row>
    <row r="251" spans="1:12" ht="21" customHeight="1">
      <c r="A251" s="30"/>
      <c r="B251" s="203" t="s">
        <v>203</v>
      </c>
      <c r="C251" s="50"/>
      <c r="D251" s="50"/>
      <c r="E251" s="40"/>
      <c r="F251" s="56"/>
      <c r="G251" s="56"/>
      <c r="H251" s="202"/>
      <c r="I251" s="35"/>
      <c r="J251" s="36"/>
      <c r="K251" s="35"/>
      <c r="L251" s="36"/>
    </row>
    <row r="252" spans="1:12" ht="15.75">
      <c r="A252" s="30"/>
      <c r="B252" s="203"/>
      <c r="C252" s="50"/>
      <c r="D252" s="50"/>
      <c r="E252" s="40"/>
      <c r="F252" s="56"/>
      <c r="G252" s="56"/>
      <c r="H252" s="202"/>
      <c r="I252" s="35"/>
      <c r="J252" s="36"/>
      <c r="K252" s="35"/>
      <c r="L252" s="36"/>
    </row>
    <row r="253" spans="1:13" ht="15.75">
      <c r="A253" s="30"/>
      <c r="B253" s="201" t="s">
        <v>249</v>
      </c>
      <c r="C253" s="39" t="s">
        <v>21</v>
      </c>
      <c r="D253" s="50" t="s">
        <v>81</v>
      </c>
      <c r="E253" s="40" t="s">
        <v>82</v>
      </c>
      <c r="F253" s="56">
        <v>244</v>
      </c>
      <c r="G253" s="56"/>
      <c r="H253" s="202">
        <f>13354.7+334+483.5+50+3801.7</f>
        <v>18023.9</v>
      </c>
      <c r="I253" s="35">
        <v>3901.4</v>
      </c>
      <c r="J253" s="36" t="e">
        <f>#REF!</f>
        <v>#REF!</v>
      </c>
      <c r="K253" s="35" t="e">
        <f>#REF!</f>
        <v>#REF!</v>
      </c>
      <c r="L253" s="36" t="e">
        <f>#REF!</f>
        <v>#REF!</v>
      </c>
      <c r="M253" s="163"/>
    </row>
    <row r="254" spans="1:12" ht="15.75">
      <c r="A254" s="30"/>
      <c r="B254" s="229"/>
      <c r="C254" s="39"/>
      <c r="D254" s="50"/>
      <c r="E254" s="40"/>
      <c r="F254" s="56"/>
      <c r="G254" s="56"/>
      <c r="H254" s="202"/>
      <c r="I254" s="35"/>
      <c r="J254" s="36"/>
      <c r="K254" s="35"/>
      <c r="L254" s="36"/>
    </row>
    <row r="255" spans="1:15" s="166" customFormat="1" ht="30" customHeight="1">
      <c r="A255" s="126"/>
      <c r="B255" s="230" t="s">
        <v>204</v>
      </c>
      <c r="C255" s="124" t="s">
        <v>21</v>
      </c>
      <c r="D255" s="145" t="s">
        <v>81</v>
      </c>
      <c r="E255" s="123" t="s">
        <v>117</v>
      </c>
      <c r="F255" s="125"/>
      <c r="G255" s="125"/>
      <c r="H255" s="228">
        <f>H257</f>
        <v>1348</v>
      </c>
      <c r="I255" s="127"/>
      <c r="J255" s="128"/>
      <c r="K255" s="127"/>
      <c r="L255" s="128"/>
      <c r="O255" s="254"/>
    </row>
    <row r="256" spans="1:15" s="166" customFormat="1" ht="15.75">
      <c r="A256" s="126"/>
      <c r="B256" s="231"/>
      <c r="C256" s="145"/>
      <c r="D256" s="145"/>
      <c r="E256" s="123"/>
      <c r="F256" s="125"/>
      <c r="G256" s="125"/>
      <c r="H256" s="228"/>
      <c r="I256" s="127"/>
      <c r="J256" s="128"/>
      <c r="K256" s="127"/>
      <c r="L256" s="128"/>
      <c r="O256" s="254"/>
    </row>
    <row r="257" spans="1:15" s="166" customFormat="1" ht="15.75">
      <c r="A257" s="126"/>
      <c r="B257" s="201" t="s">
        <v>249</v>
      </c>
      <c r="C257" s="145" t="s">
        <v>21</v>
      </c>
      <c r="D257" s="145" t="s">
        <v>81</v>
      </c>
      <c r="E257" s="123" t="s">
        <v>117</v>
      </c>
      <c r="F257" s="125">
        <v>244</v>
      </c>
      <c r="G257" s="125"/>
      <c r="H257" s="228">
        <f>2185-805-32</f>
        <v>1348</v>
      </c>
      <c r="I257" s="127"/>
      <c r="J257" s="128"/>
      <c r="K257" s="127"/>
      <c r="L257" s="128"/>
      <c r="O257" s="254"/>
    </row>
    <row r="258" spans="1:12" ht="15.75">
      <c r="A258" s="30"/>
      <c r="B258" s="203"/>
      <c r="C258" s="50"/>
      <c r="D258" s="50"/>
      <c r="E258" s="40"/>
      <c r="F258" s="56"/>
      <c r="G258" s="56"/>
      <c r="H258" s="202"/>
      <c r="I258" s="35"/>
      <c r="J258" s="36"/>
      <c r="K258" s="35"/>
      <c r="L258" s="36"/>
    </row>
    <row r="259" spans="1:12" ht="18.75" customHeight="1">
      <c r="A259" s="30"/>
      <c r="B259" s="232" t="s">
        <v>83</v>
      </c>
      <c r="C259" s="50"/>
      <c r="D259" s="50"/>
      <c r="E259" s="40"/>
      <c r="F259" s="39"/>
      <c r="G259" s="39"/>
      <c r="H259" s="202"/>
      <c r="I259" s="35"/>
      <c r="J259" s="36">
        <v>0</v>
      </c>
      <c r="K259" s="35"/>
      <c r="L259" s="36">
        <v>0</v>
      </c>
    </row>
    <row r="260" spans="1:12" ht="15.75">
      <c r="A260" s="30"/>
      <c r="B260" s="232" t="s">
        <v>205</v>
      </c>
      <c r="C260" s="50" t="s">
        <v>21</v>
      </c>
      <c r="D260" s="50" t="s">
        <v>81</v>
      </c>
      <c r="E260" s="40" t="s">
        <v>70</v>
      </c>
      <c r="F260" s="39"/>
      <c r="G260" s="39"/>
      <c r="H260" s="202">
        <f>H262</f>
        <v>610</v>
      </c>
      <c r="I260" s="35"/>
      <c r="J260" s="36"/>
      <c r="K260" s="35"/>
      <c r="L260" s="36"/>
    </row>
    <row r="261" spans="1:12" ht="15.75">
      <c r="A261" s="30"/>
      <c r="B261" s="232"/>
      <c r="C261" s="50"/>
      <c r="D261" s="50"/>
      <c r="E261" s="40"/>
      <c r="F261" s="39"/>
      <c r="G261" s="39"/>
      <c r="H261" s="202"/>
      <c r="I261" s="35"/>
      <c r="J261" s="36">
        <v>0</v>
      </c>
      <c r="K261" s="35"/>
      <c r="L261" s="36">
        <v>0</v>
      </c>
    </row>
    <row r="262" spans="1:12" ht="15.75">
      <c r="A262" s="30"/>
      <c r="B262" s="201" t="s">
        <v>249</v>
      </c>
      <c r="C262" s="50" t="s">
        <v>21</v>
      </c>
      <c r="D262" s="50" t="s">
        <v>81</v>
      </c>
      <c r="E262" s="40" t="s">
        <v>70</v>
      </c>
      <c r="F262" s="39" t="s">
        <v>229</v>
      </c>
      <c r="G262" s="39"/>
      <c r="H262" s="202">
        <v>610</v>
      </c>
      <c r="I262" s="35"/>
      <c r="J262" s="36">
        <v>0</v>
      </c>
      <c r="K262" s="35"/>
      <c r="L262" s="36">
        <v>0</v>
      </c>
    </row>
    <row r="263" spans="1:12" ht="15.75">
      <c r="A263" s="30"/>
      <c r="B263" s="233"/>
      <c r="C263" s="63"/>
      <c r="D263" s="37"/>
      <c r="E263" s="37"/>
      <c r="F263" s="37"/>
      <c r="G263" s="29"/>
      <c r="H263" s="196"/>
      <c r="I263" s="35"/>
      <c r="J263" s="36"/>
      <c r="K263" s="35"/>
      <c r="L263" s="36"/>
    </row>
    <row r="264" spans="1:12" ht="15.75">
      <c r="A264" s="30"/>
      <c r="B264" s="190" t="s">
        <v>277</v>
      </c>
      <c r="C264" s="50"/>
      <c r="D264" s="32" t="s">
        <v>278</v>
      </c>
      <c r="E264" s="21"/>
      <c r="F264" s="32"/>
      <c r="G264" s="21"/>
      <c r="H264" s="191">
        <f>H268</f>
        <v>3036.4</v>
      </c>
      <c r="I264" s="35"/>
      <c r="J264" s="36"/>
      <c r="K264" s="35"/>
      <c r="L264" s="36"/>
    </row>
    <row r="265" spans="1:12" ht="15.75">
      <c r="A265" s="30"/>
      <c r="B265" s="204"/>
      <c r="C265" s="122"/>
      <c r="D265" s="119"/>
      <c r="E265" s="120"/>
      <c r="F265" s="119"/>
      <c r="G265" s="120"/>
      <c r="H265" s="205"/>
      <c r="I265" s="35"/>
      <c r="J265" s="36"/>
      <c r="K265" s="35"/>
      <c r="L265" s="36"/>
    </row>
    <row r="266" spans="1:12" ht="15.75">
      <c r="A266" s="30"/>
      <c r="B266" s="203"/>
      <c r="C266" s="50"/>
      <c r="D266" s="40"/>
      <c r="E266" s="39"/>
      <c r="F266" s="40"/>
      <c r="G266" s="39"/>
      <c r="H266" s="202"/>
      <c r="I266" s="35"/>
      <c r="J266" s="36"/>
      <c r="K266" s="35"/>
      <c r="L266" s="36"/>
    </row>
    <row r="267" spans="1:12" ht="15.75">
      <c r="A267" s="30"/>
      <c r="B267" s="201" t="s">
        <v>201</v>
      </c>
      <c r="C267" s="50"/>
      <c r="D267" s="50"/>
      <c r="E267" s="40"/>
      <c r="F267" s="56"/>
      <c r="G267" s="56"/>
      <c r="H267" s="202"/>
      <c r="I267" s="35"/>
      <c r="J267" s="36"/>
      <c r="K267" s="35"/>
      <c r="L267" s="36"/>
    </row>
    <row r="268" spans="1:12" ht="15.75">
      <c r="A268" s="30"/>
      <c r="B268" s="201" t="s">
        <v>276</v>
      </c>
      <c r="C268" s="50" t="s">
        <v>21</v>
      </c>
      <c r="D268" s="50" t="s">
        <v>278</v>
      </c>
      <c r="E268" s="40" t="s">
        <v>275</v>
      </c>
      <c r="F268" s="56"/>
      <c r="G268" s="56"/>
      <c r="H268" s="202">
        <f>H270</f>
        <v>3036.4</v>
      </c>
      <c r="I268" s="35"/>
      <c r="J268" s="36"/>
      <c r="K268" s="35"/>
      <c r="L268" s="36"/>
    </row>
    <row r="269" spans="1:12" ht="15.75">
      <c r="A269" s="30"/>
      <c r="B269" s="203"/>
      <c r="C269" s="50"/>
      <c r="D269" s="50"/>
      <c r="E269" s="40"/>
      <c r="F269" s="56"/>
      <c r="G269" s="56"/>
      <c r="H269" s="202"/>
      <c r="I269" s="35"/>
      <c r="J269" s="36"/>
      <c r="K269" s="35"/>
      <c r="L269" s="36"/>
    </row>
    <row r="270" spans="1:12" ht="15.75">
      <c r="A270" s="30"/>
      <c r="B270" s="201" t="s">
        <v>249</v>
      </c>
      <c r="C270" s="50" t="s">
        <v>21</v>
      </c>
      <c r="D270" s="50" t="s">
        <v>278</v>
      </c>
      <c r="E270" s="40" t="s">
        <v>275</v>
      </c>
      <c r="F270" s="56">
        <v>244</v>
      </c>
      <c r="G270" s="56"/>
      <c r="H270" s="202">
        <f>6633.7-45.7-3551.6</f>
        <v>3036.4</v>
      </c>
      <c r="I270" s="35"/>
      <c r="J270" s="36"/>
      <c r="K270" s="35"/>
      <c r="L270" s="36"/>
    </row>
    <row r="271" spans="1:12" ht="15.75">
      <c r="A271" s="30"/>
      <c r="B271" s="203"/>
      <c r="C271" s="50"/>
      <c r="D271" s="40"/>
      <c r="E271" s="39"/>
      <c r="F271" s="40"/>
      <c r="G271" s="39"/>
      <c r="H271" s="202"/>
      <c r="I271" s="35"/>
      <c r="J271" s="36"/>
      <c r="K271" s="35"/>
      <c r="L271" s="36"/>
    </row>
    <row r="272" spans="1:12" ht="18" customHeight="1">
      <c r="A272" s="30"/>
      <c r="B272" s="197" t="s">
        <v>84</v>
      </c>
      <c r="C272" s="44"/>
      <c r="D272" s="41" t="s">
        <v>85</v>
      </c>
      <c r="E272" s="42"/>
      <c r="F272" s="43"/>
      <c r="G272" s="45"/>
      <c r="H272" s="198">
        <f>H280+H274+H300</f>
        <v>9744.4</v>
      </c>
      <c r="I272" s="98" t="e">
        <f>I280+#REF!</f>
        <v>#REF!</v>
      </c>
      <c r="J272" s="102" t="e">
        <f>J280+#REF!</f>
        <v>#REF!</v>
      </c>
      <c r="K272" s="102" t="e">
        <f>K280+#REF!</f>
        <v>#REF!</v>
      </c>
      <c r="L272" s="102" t="e">
        <f>L280+#REF!</f>
        <v>#REF!</v>
      </c>
    </row>
    <row r="273" spans="1:12" ht="15.75">
      <c r="A273" s="30"/>
      <c r="B273" s="194"/>
      <c r="C273" s="48"/>
      <c r="D273" s="32"/>
      <c r="E273" s="21"/>
      <c r="F273" s="31"/>
      <c r="G273" s="22"/>
      <c r="H273" s="191"/>
      <c r="I273" s="118"/>
      <c r="J273" s="34"/>
      <c r="K273" s="118"/>
      <c r="L273" s="34"/>
    </row>
    <row r="274" spans="1:15" s="166" customFormat="1" ht="15.75">
      <c r="A274" s="126"/>
      <c r="B274" s="234" t="s">
        <v>115</v>
      </c>
      <c r="C274" s="129"/>
      <c r="D274" s="130" t="s">
        <v>114</v>
      </c>
      <c r="E274" s="131"/>
      <c r="F274" s="132"/>
      <c r="G274" s="133"/>
      <c r="H274" s="134">
        <f>H276</f>
        <v>602.9</v>
      </c>
      <c r="I274" s="135"/>
      <c r="J274" s="136"/>
      <c r="K274" s="135"/>
      <c r="L274" s="136"/>
      <c r="O274" s="254"/>
    </row>
    <row r="275" spans="1:15" s="166" customFormat="1" ht="15.75">
      <c r="A275" s="126"/>
      <c r="B275" s="235"/>
      <c r="C275" s="137"/>
      <c r="D275" s="138"/>
      <c r="E275" s="139"/>
      <c r="F275" s="140"/>
      <c r="G275" s="141"/>
      <c r="H275" s="142"/>
      <c r="I275" s="143"/>
      <c r="J275" s="144"/>
      <c r="K275" s="143"/>
      <c r="L275" s="144"/>
      <c r="O275" s="254"/>
    </row>
    <row r="276" spans="1:15" s="166" customFormat="1" ht="31.5">
      <c r="A276" s="126"/>
      <c r="B276" s="236" t="s">
        <v>120</v>
      </c>
      <c r="C276" s="156" t="s">
        <v>21</v>
      </c>
      <c r="D276" s="157" t="s">
        <v>114</v>
      </c>
      <c r="E276" s="157" t="s">
        <v>119</v>
      </c>
      <c r="F276" s="158"/>
      <c r="G276" s="159"/>
      <c r="H276" s="237">
        <f>H278</f>
        <v>602.9</v>
      </c>
      <c r="I276" s="127"/>
      <c r="J276" s="148"/>
      <c r="K276" s="127"/>
      <c r="L276" s="128"/>
      <c r="O276" s="254"/>
    </row>
    <row r="277" spans="1:15" s="166" customFormat="1" ht="13.5" customHeight="1">
      <c r="A277" s="126"/>
      <c r="B277" s="238"/>
      <c r="C277" s="145"/>
      <c r="D277" s="123"/>
      <c r="E277" s="124"/>
      <c r="F277" s="146"/>
      <c r="G277" s="147"/>
      <c r="H277" s="228"/>
      <c r="I277" s="127"/>
      <c r="J277" s="148"/>
      <c r="K277" s="127"/>
      <c r="L277" s="128"/>
      <c r="O277" s="254"/>
    </row>
    <row r="278" spans="1:15" s="166" customFormat="1" ht="15.75">
      <c r="A278" s="126"/>
      <c r="B278" s="239" t="s">
        <v>236</v>
      </c>
      <c r="C278" s="145" t="s">
        <v>21</v>
      </c>
      <c r="D278" s="123" t="s">
        <v>114</v>
      </c>
      <c r="E278" s="124" t="s">
        <v>119</v>
      </c>
      <c r="F278" s="123" t="s">
        <v>235</v>
      </c>
      <c r="G278" s="147"/>
      <c r="H278" s="228">
        <f>684.5-81.6</f>
        <v>602.9</v>
      </c>
      <c r="I278" s="127"/>
      <c r="J278" s="148"/>
      <c r="K278" s="127"/>
      <c r="L278" s="128"/>
      <c r="O278" s="254"/>
    </row>
    <row r="279" spans="1:15" s="166" customFormat="1" ht="15.75">
      <c r="A279" s="126"/>
      <c r="B279" s="238"/>
      <c r="C279" s="145"/>
      <c r="D279" s="123"/>
      <c r="E279" s="124"/>
      <c r="F279" s="146"/>
      <c r="G279" s="147"/>
      <c r="H279" s="228"/>
      <c r="I279" s="127"/>
      <c r="J279" s="148"/>
      <c r="K279" s="127"/>
      <c r="L279" s="128"/>
      <c r="O279" s="254"/>
    </row>
    <row r="280" spans="1:14" ht="20.25" customHeight="1">
      <c r="A280" s="30"/>
      <c r="B280" s="197" t="s">
        <v>86</v>
      </c>
      <c r="C280" s="44"/>
      <c r="D280" s="41" t="s">
        <v>87</v>
      </c>
      <c r="E280" s="42"/>
      <c r="F280" s="43"/>
      <c r="G280" s="45"/>
      <c r="H280" s="198">
        <f>H289+H297+H283</f>
        <v>9131.5</v>
      </c>
      <c r="I280" s="35" t="e">
        <f>I289+I294</f>
        <v>#REF!</v>
      </c>
      <c r="J280" s="57" t="e">
        <f>J289+J294</f>
        <v>#REF!</v>
      </c>
      <c r="K280" s="57" t="e">
        <f>K289+K294</f>
        <v>#REF!</v>
      </c>
      <c r="L280" s="47" t="e">
        <f>L289+L294</f>
        <v>#REF!</v>
      </c>
      <c r="N280" s="164"/>
    </row>
    <row r="281" spans="1:14" ht="15.75">
      <c r="A281" s="30"/>
      <c r="B281" s="195"/>
      <c r="C281" s="63"/>
      <c r="D281" s="37"/>
      <c r="E281" s="29"/>
      <c r="F281" s="16"/>
      <c r="G281" s="17"/>
      <c r="H281" s="196"/>
      <c r="I281" s="35"/>
      <c r="J281" s="36"/>
      <c r="K281" s="35"/>
      <c r="L281" s="53"/>
      <c r="N281" s="164"/>
    </row>
    <row r="282" spans="1:14" ht="15.75">
      <c r="A282" s="30"/>
      <c r="B282" s="203" t="s">
        <v>143</v>
      </c>
      <c r="C282" s="169"/>
      <c r="D282" s="169"/>
      <c r="E282" s="169"/>
      <c r="F282" s="169"/>
      <c r="G282" s="169"/>
      <c r="H282" s="240"/>
      <c r="I282" s="46"/>
      <c r="J282" s="47"/>
      <c r="K282" s="46"/>
      <c r="L282" s="47"/>
      <c r="N282" s="73"/>
    </row>
    <row r="283" spans="1:12" ht="15.75">
      <c r="A283" s="30"/>
      <c r="B283" s="203" t="s">
        <v>144</v>
      </c>
      <c r="C283" s="50" t="s">
        <v>21</v>
      </c>
      <c r="D283" s="40" t="s">
        <v>87</v>
      </c>
      <c r="E283" s="39" t="s">
        <v>88</v>
      </c>
      <c r="F283" s="40"/>
      <c r="G283" s="56"/>
      <c r="H283" s="202">
        <f>H286</f>
        <v>2791.8999999999996</v>
      </c>
      <c r="I283" s="35"/>
      <c r="J283" s="36"/>
      <c r="K283" s="35"/>
      <c r="L283" s="36"/>
    </row>
    <row r="284" spans="1:12" ht="15.75">
      <c r="A284" s="30"/>
      <c r="B284" s="203"/>
      <c r="C284" s="50"/>
      <c r="D284" s="40"/>
      <c r="E284" s="39"/>
      <c r="F284" s="40"/>
      <c r="G284" s="56"/>
      <c r="H284" s="202"/>
      <c r="I284" s="35"/>
      <c r="J284" s="36"/>
      <c r="K284" s="35"/>
      <c r="L284" s="36"/>
    </row>
    <row r="285" spans="1:12" ht="15.75">
      <c r="A285" s="30"/>
      <c r="B285" s="201" t="s">
        <v>26</v>
      </c>
      <c r="C285" s="50"/>
      <c r="D285" s="40"/>
      <c r="E285" s="39"/>
      <c r="F285" s="40"/>
      <c r="G285" s="56"/>
      <c r="H285" s="202"/>
      <c r="I285" s="35"/>
      <c r="J285" s="36"/>
      <c r="K285" s="35"/>
      <c r="L285" s="36"/>
    </row>
    <row r="286" spans="1:12" ht="15.75">
      <c r="A286" s="30"/>
      <c r="B286" s="201" t="s">
        <v>27</v>
      </c>
      <c r="C286" s="50" t="s">
        <v>21</v>
      </c>
      <c r="D286" s="40" t="s">
        <v>87</v>
      </c>
      <c r="E286" s="39" t="s">
        <v>88</v>
      </c>
      <c r="F286" s="40" t="s">
        <v>28</v>
      </c>
      <c r="G286" s="56">
        <v>226</v>
      </c>
      <c r="H286" s="202">
        <f>2832.7-40.8</f>
        <v>2791.8999999999996</v>
      </c>
      <c r="I286" s="35"/>
      <c r="J286" s="36"/>
      <c r="K286" s="35"/>
      <c r="L286" s="36"/>
    </row>
    <row r="287" spans="1:12" ht="15.75">
      <c r="A287" s="30"/>
      <c r="B287" s="203"/>
      <c r="C287" s="50"/>
      <c r="D287" s="40"/>
      <c r="E287" s="39"/>
      <c r="F287" s="10"/>
      <c r="G287" s="51"/>
      <c r="H287" s="202"/>
      <c r="I287" s="35"/>
      <c r="J287" s="36"/>
      <c r="K287" s="35"/>
      <c r="L287" s="36"/>
    </row>
    <row r="288" spans="1:12" ht="15.75">
      <c r="A288" s="30"/>
      <c r="B288" s="203" t="s">
        <v>145</v>
      </c>
      <c r="C288" s="50"/>
      <c r="D288" s="40"/>
      <c r="E288" s="39"/>
      <c r="F288" s="10"/>
      <c r="G288" s="51"/>
      <c r="H288" s="202"/>
      <c r="I288" s="35"/>
      <c r="J288" s="36"/>
      <c r="K288" s="35"/>
      <c r="L288" s="36"/>
    </row>
    <row r="289" spans="1:12" ht="15.75">
      <c r="A289" s="30"/>
      <c r="B289" s="203" t="s">
        <v>251</v>
      </c>
      <c r="C289" s="50" t="s">
        <v>21</v>
      </c>
      <c r="D289" s="40" t="s">
        <v>87</v>
      </c>
      <c r="E289" s="39" t="s">
        <v>89</v>
      </c>
      <c r="F289" s="10"/>
      <c r="G289" s="51"/>
      <c r="H289" s="202">
        <f>H291</f>
        <v>4128.6</v>
      </c>
      <c r="I289" s="35" t="e">
        <f>I291</f>
        <v>#REF!</v>
      </c>
      <c r="J289" s="36" t="e">
        <f>J291</f>
        <v>#REF!</v>
      </c>
      <c r="K289" s="35" t="e">
        <f>K291</f>
        <v>#REF!</v>
      </c>
      <c r="L289" s="36" t="e">
        <f>L291</f>
        <v>#REF!</v>
      </c>
    </row>
    <row r="290" spans="1:12" ht="15.75">
      <c r="A290" s="30"/>
      <c r="B290" s="201"/>
      <c r="C290" s="50"/>
      <c r="D290" s="40"/>
      <c r="E290" s="39"/>
      <c r="F290" s="10"/>
      <c r="G290" s="51"/>
      <c r="H290" s="202"/>
      <c r="I290" s="35"/>
      <c r="J290" s="36"/>
      <c r="K290" s="35"/>
      <c r="L290" s="36"/>
    </row>
    <row r="291" spans="1:12" ht="15.75">
      <c r="A291" s="30"/>
      <c r="B291" s="201" t="s">
        <v>26</v>
      </c>
      <c r="C291" s="50" t="s">
        <v>21</v>
      </c>
      <c r="D291" s="40" t="s">
        <v>87</v>
      </c>
      <c r="E291" s="39" t="s">
        <v>89</v>
      </c>
      <c r="F291" s="40" t="s">
        <v>28</v>
      </c>
      <c r="G291" s="51"/>
      <c r="H291" s="202">
        <f>3956.4+172.2</f>
        <v>4128.6</v>
      </c>
      <c r="I291" s="35" t="e">
        <f>#REF!</f>
        <v>#REF!</v>
      </c>
      <c r="J291" s="36" t="e">
        <f>#REF!</f>
        <v>#REF!</v>
      </c>
      <c r="K291" s="35" t="e">
        <f>#REF!</f>
        <v>#REF!</v>
      </c>
      <c r="L291" s="36" t="e">
        <f>#REF!</f>
        <v>#REF!</v>
      </c>
    </row>
    <row r="292" spans="1:12" ht="15.75">
      <c r="A292" s="30"/>
      <c r="B292" s="201" t="s">
        <v>27</v>
      </c>
      <c r="C292" s="50"/>
      <c r="D292" s="40"/>
      <c r="E292" s="39"/>
      <c r="F292" s="40"/>
      <c r="G292" s="51"/>
      <c r="H292" s="202"/>
      <c r="I292" s="35"/>
      <c r="J292" s="36"/>
      <c r="K292" s="35"/>
      <c r="L292" s="36"/>
    </row>
    <row r="293" spans="1:12" ht="15.75">
      <c r="A293" s="96"/>
      <c r="B293" s="201"/>
      <c r="C293" s="50"/>
      <c r="D293" s="40"/>
      <c r="E293" s="39"/>
      <c r="F293" s="40"/>
      <c r="G293" s="51"/>
      <c r="H293" s="202"/>
      <c r="I293" s="35"/>
      <c r="J293" s="36"/>
      <c r="K293" s="35"/>
      <c r="L293" s="36"/>
    </row>
    <row r="294" spans="1:12" ht="15.75">
      <c r="A294" s="96"/>
      <c r="B294" s="201" t="s">
        <v>146</v>
      </c>
      <c r="C294" s="50" t="s">
        <v>21</v>
      </c>
      <c r="D294" s="40" t="s">
        <v>87</v>
      </c>
      <c r="E294" s="39" t="s">
        <v>90</v>
      </c>
      <c r="F294" s="40"/>
      <c r="G294" s="51"/>
      <c r="H294" s="202">
        <f>H297</f>
        <v>2211</v>
      </c>
      <c r="I294" s="35" t="e">
        <f>I297</f>
        <v>#REF!</v>
      </c>
      <c r="J294" s="36" t="e">
        <f>J297</f>
        <v>#REF!</v>
      </c>
      <c r="K294" s="35" t="e">
        <f>K297</f>
        <v>#REF!</v>
      </c>
      <c r="L294" s="36" t="e">
        <f>L297</f>
        <v>#REF!</v>
      </c>
    </row>
    <row r="295" spans="1:12" ht="15.75">
      <c r="A295" s="96"/>
      <c r="B295" s="201" t="s">
        <v>147</v>
      </c>
      <c r="C295" s="50"/>
      <c r="D295" s="40"/>
      <c r="E295" s="39"/>
      <c r="F295" s="40"/>
      <c r="G295" s="51"/>
      <c r="H295" s="202"/>
      <c r="I295" s="35"/>
      <c r="J295" s="36"/>
      <c r="K295" s="35"/>
      <c r="L295" s="36"/>
    </row>
    <row r="296" spans="1:12" ht="15.75">
      <c r="A296" s="96"/>
      <c r="B296" s="201"/>
      <c r="C296" s="50"/>
      <c r="D296" s="40"/>
      <c r="E296" s="39"/>
      <c r="F296" s="40"/>
      <c r="G296" s="51"/>
      <c r="H296" s="202"/>
      <c r="I296" s="35"/>
      <c r="J296" s="36"/>
      <c r="K296" s="35"/>
      <c r="L296" s="36"/>
    </row>
    <row r="297" spans="1:12" ht="15.75">
      <c r="A297" s="96"/>
      <c r="B297" s="201" t="s">
        <v>26</v>
      </c>
      <c r="C297" s="50" t="s">
        <v>21</v>
      </c>
      <c r="D297" s="40" t="s">
        <v>87</v>
      </c>
      <c r="E297" s="39" t="s">
        <v>90</v>
      </c>
      <c r="F297" s="40" t="s">
        <v>28</v>
      </c>
      <c r="G297" s="51"/>
      <c r="H297" s="202">
        <f>2040.9+170.1</f>
        <v>2211</v>
      </c>
      <c r="I297" s="35" t="e">
        <f>#REF!</f>
        <v>#REF!</v>
      </c>
      <c r="J297" s="36" t="e">
        <f>#REF!</f>
        <v>#REF!</v>
      </c>
      <c r="K297" s="35" t="e">
        <f>#REF!</f>
        <v>#REF!</v>
      </c>
      <c r="L297" s="36" t="e">
        <f>#REF!</f>
        <v>#REF!</v>
      </c>
    </row>
    <row r="298" spans="1:12" ht="20.25" customHeight="1">
      <c r="A298" s="96"/>
      <c r="B298" s="208" t="s">
        <v>27</v>
      </c>
      <c r="C298" s="122"/>
      <c r="D298" s="119"/>
      <c r="E298" s="120"/>
      <c r="F298" s="119"/>
      <c r="G298" s="121"/>
      <c r="H298" s="205"/>
      <c r="I298" s="35"/>
      <c r="J298" s="36"/>
      <c r="K298" s="35"/>
      <c r="L298" s="36"/>
    </row>
    <row r="299" spans="1:12" ht="15.75">
      <c r="A299" s="96"/>
      <c r="B299" s="241"/>
      <c r="C299" s="50"/>
      <c r="D299" s="40"/>
      <c r="E299" s="39"/>
      <c r="F299" s="40"/>
      <c r="G299" s="51"/>
      <c r="H299" s="202"/>
      <c r="I299" s="35"/>
      <c r="J299" s="35"/>
      <c r="K299" s="35"/>
      <c r="L299" s="36"/>
    </row>
    <row r="300" spans="1:15" s="154" customFormat="1" ht="15.75">
      <c r="A300" s="149"/>
      <c r="B300" s="242" t="s">
        <v>91</v>
      </c>
      <c r="C300" s="150"/>
      <c r="D300" s="151" t="s">
        <v>92</v>
      </c>
      <c r="E300" s="152"/>
      <c r="F300" s="151"/>
      <c r="G300" s="153"/>
      <c r="H300" s="243">
        <f>H302</f>
        <v>10</v>
      </c>
      <c r="I300" s="135"/>
      <c r="J300" s="135"/>
      <c r="K300" s="135"/>
      <c r="L300" s="136"/>
      <c r="O300" s="255"/>
    </row>
    <row r="301" spans="1:15" s="166" customFormat="1" ht="15.75">
      <c r="A301" s="155"/>
      <c r="B301" s="238"/>
      <c r="C301" s="145"/>
      <c r="D301" s="123"/>
      <c r="E301" s="124"/>
      <c r="F301" s="123"/>
      <c r="G301" s="147"/>
      <c r="H301" s="228"/>
      <c r="I301" s="127"/>
      <c r="J301" s="127"/>
      <c r="K301" s="127"/>
      <c r="L301" s="128"/>
      <c r="O301" s="254"/>
    </row>
    <row r="302" spans="1:15" s="166" customFormat="1" ht="48.75" customHeight="1">
      <c r="A302" s="155"/>
      <c r="B302" s="227" t="s">
        <v>131</v>
      </c>
      <c r="C302" s="145" t="s">
        <v>21</v>
      </c>
      <c r="D302" s="123" t="s">
        <v>92</v>
      </c>
      <c r="E302" s="124" t="s">
        <v>270</v>
      </c>
      <c r="F302" s="123"/>
      <c r="G302" s="147"/>
      <c r="H302" s="228">
        <f>H304</f>
        <v>10</v>
      </c>
      <c r="I302" s="127"/>
      <c r="J302" s="127"/>
      <c r="K302" s="127"/>
      <c r="L302" s="128"/>
      <c r="O302" s="254"/>
    </row>
    <row r="303" spans="1:15" s="166" customFormat="1" ht="15.75">
      <c r="A303" s="155"/>
      <c r="B303" s="244"/>
      <c r="C303" s="145"/>
      <c r="D303" s="123"/>
      <c r="E303" s="124"/>
      <c r="F303" s="123"/>
      <c r="G303" s="147"/>
      <c r="H303" s="228"/>
      <c r="I303" s="127"/>
      <c r="J303" s="127"/>
      <c r="K303" s="127"/>
      <c r="L303" s="128"/>
      <c r="O303" s="254"/>
    </row>
    <row r="304" spans="1:15" s="166" customFormat="1" ht="15.75">
      <c r="A304" s="155"/>
      <c r="B304" s="201" t="s">
        <v>249</v>
      </c>
      <c r="C304" s="145" t="s">
        <v>21</v>
      </c>
      <c r="D304" s="123" t="s">
        <v>92</v>
      </c>
      <c r="E304" s="124" t="s">
        <v>270</v>
      </c>
      <c r="F304" s="123" t="s">
        <v>229</v>
      </c>
      <c r="G304" s="147"/>
      <c r="H304" s="228">
        <f>10</f>
        <v>10</v>
      </c>
      <c r="I304" s="127"/>
      <c r="J304" s="127"/>
      <c r="K304" s="127"/>
      <c r="L304" s="128"/>
      <c r="O304" s="254"/>
    </row>
    <row r="305" spans="1:12" ht="15.75">
      <c r="A305" s="96"/>
      <c r="B305" s="195"/>
      <c r="C305" s="50"/>
      <c r="D305" s="40"/>
      <c r="E305" s="39"/>
      <c r="F305" s="40"/>
      <c r="G305" s="39"/>
      <c r="H305" s="202"/>
      <c r="I305" s="101"/>
      <c r="J305" s="36"/>
      <c r="K305" s="35"/>
      <c r="L305" s="36"/>
    </row>
    <row r="306" spans="1:12" ht="15.75">
      <c r="A306" s="96"/>
      <c r="B306" s="197" t="s">
        <v>93</v>
      </c>
      <c r="C306" s="44"/>
      <c r="D306" s="41" t="s">
        <v>94</v>
      </c>
      <c r="E306" s="42"/>
      <c r="F306" s="43"/>
      <c r="G306" s="45"/>
      <c r="H306" s="198">
        <f>H308</f>
        <v>967.2</v>
      </c>
      <c r="I306" s="101"/>
      <c r="J306" s="36"/>
      <c r="K306" s="35"/>
      <c r="L306" s="36"/>
    </row>
    <row r="307" spans="1:12" ht="15.75">
      <c r="A307" s="96"/>
      <c r="B307" s="226"/>
      <c r="C307" s="64"/>
      <c r="D307" s="65"/>
      <c r="E307" s="66"/>
      <c r="F307" s="38"/>
      <c r="G307" s="95"/>
      <c r="H307" s="207"/>
      <c r="I307" s="101"/>
      <c r="J307" s="36"/>
      <c r="K307" s="35"/>
      <c r="L307" s="36"/>
    </row>
    <row r="308" spans="1:12" ht="15.75">
      <c r="A308" s="96"/>
      <c r="B308" s="197" t="s">
        <v>95</v>
      </c>
      <c r="C308" s="44"/>
      <c r="D308" s="41" t="s">
        <v>96</v>
      </c>
      <c r="E308" s="42"/>
      <c r="F308" s="43"/>
      <c r="G308" s="45"/>
      <c r="H308" s="198">
        <f>H311</f>
        <v>967.2</v>
      </c>
      <c r="I308" s="101"/>
      <c r="J308" s="36"/>
      <c r="K308" s="35"/>
      <c r="L308" s="36"/>
    </row>
    <row r="309" spans="1:12" ht="15.75">
      <c r="A309" s="96"/>
      <c r="B309" s="195"/>
      <c r="C309" s="63"/>
      <c r="D309" s="37"/>
      <c r="E309" s="29"/>
      <c r="F309" s="16"/>
      <c r="G309" s="17"/>
      <c r="H309" s="196"/>
      <c r="I309" s="101"/>
      <c r="J309" s="36"/>
      <c r="K309" s="35"/>
      <c r="L309" s="36"/>
    </row>
    <row r="310" spans="1:12" ht="15.75">
      <c r="A310" s="96"/>
      <c r="B310" s="232" t="s">
        <v>206</v>
      </c>
      <c r="C310" s="50"/>
      <c r="D310" s="40"/>
      <c r="E310" s="39"/>
      <c r="F310" s="10"/>
      <c r="G310" s="51"/>
      <c r="H310" s="202"/>
      <c r="I310" s="101"/>
      <c r="J310" s="36"/>
      <c r="K310" s="35"/>
      <c r="L310" s="36"/>
    </row>
    <row r="311" spans="1:12" ht="15.75">
      <c r="A311" s="96"/>
      <c r="B311" s="232" t="s">
        <v>207</v>
      </c>
      <c r="C311" s="50" t="s">
        <v>21</v>
      </c>
      <c r="D311" s="40" t="s">
        <v>96</v>
      </c>
      <c r="E311" s="39" t="s">
        <v>269</v>
      </c>
      <c r="F311" s="10"/>
      <c r="G311" s="51"/>
      <c r="H311" s="202">
        <f>H313</f>
        <v>967.2</v>
      </c>
      <c r="I311" s="101"/>
      <c r="J311" s="36"/>
      <c r="K311" s="35"/>
      <c r="L311" s="36"/>
    </row>
    <row r="312" spans="1:12" ht="15.75">
      <c r="A312" s="96"/>
      <c r="B312" s="232"/>
      <c r="C312" s="50"/>
      <c r="D312" s="40"/>
      <c r="E312" s="39"/>
      <c r="F312" s="10"/>
      <c r="G312" s="51"/>
      <c r="H312" s="202"/>
      <c r="I312" s="101"/>
      <c r="J312" s="36"/>
      <c r="K312" s="35"/>
      <c r="L312" s="36"/>
    </row>
    <row r="313" spans="1:12" ht="15.75">
      <c r="A313" s="96"/>
      <c r="B313" s="201" t="s">
        <v>249</v>
      </c>
      <c r="C313" s="50" t="s">
        <v>21</v>
      </c>
      <c r="D313" s="40" t="s">
        <v>96</v>
      </c>
      <c r="E313" s="39" t="s">
        <v>269</v>
      </c>
      <c r="F313" s="10">
        <v>244</v>
      </c>
      <c r="G313" s="51"/>
      <c r="H313" s="202">
        <f>600+367.2</f>
        <v>967.2</v>
      </c>
      <c r="I313" s="101"/>
      <c r="J313" s="36"/>
      <c r="K313" s="35"/>
      <c r="L313" s="36"/>
    </row>
    <row r="314" spans="1:12" ht="15.75">
      <c r="A314" s="96"/>
      <c r="B314" s="201"/>
      <c r="C314" s="50"/>
      <c r="D314" s="40"/>
      <c r="E314" s="39"/>
      <c r="F314" s="10"/>
      <c r="G314" s="51"/>
      <c r="H314" s="202"/>
      <c r="I314" s="101"/>
      <c r="J314" s="36"/>
      <c r="K314" s="35"/>
      <c r="L314" s="36"/>
    </row>
    <row r="315" spans="1:12" ht="15.75">
      <c r="A315" s="96"/>
      <c r="B315" s="197" t="s">
        <v>97</v>
      </c>
      <c r="C315" s="44"/>
      <c r="D315" s="41" t="s">
        <v>98</v>
      </c>
      <c r="E315" s="42"/>
      <c r="F315" s="43"/>
      <c r="G315" s="24"/>
      <c r="H315" s="198">
        <f>H332+H319+H324+H328</f>
        <v>2502.9</v>
      </c>
      <c r="I315" s="101"/>
      <c r="J315" s="36"/>
      <c r="K315" s="35"/>
      <c r="L315" s="36"/>
    </row>
    <row r="316" spans="1:12" ht="15.75">
      <c r="A316" s="96"/>
      <c r="B316" s="201"/>
      <c r="C316" s="50"/>
      <c r="D316" s="40"/>
      <c r="E316" s="39"/>
      <c r="F316" s="10"/>
      <c r="G316" s="56"/>
      <c r="H316" s="202"/>
      <c r="I316" s="101"/>
      <c r="J316" s="36"/>
      <c r="K316" s="35"/>
      <c r="L316" s="36"/>
    </row>
    <row r="317" spans="1:12" ht="15.75">
      <c r="A317" s="96"/>
      <c r="B317" s="223" t="s">
        <v>99</v>
      </c>
      <c r="C317" s="41"/>
      <c r="D317" s="42" t="s">
        <v>100</v>
      </c>
      <c r="E317" s="41"/>
      <c r="F317" s="43"/>
      <c r="G317" s="24"/>
      <c r="H317" s="245">
        <f>H315</f>
        <v>2502.9</v>
      </c>
      <c r="I317" s="101"/>
      <c r="J317" s="36"/>
      <c r="K317" s="35"/>
      <c r="L317" s="36"/>
    </row>
    <row r="318" spans="1:12" ht="15.75">
      <c r="A318" s="96"/>
      <c r="B318" s="233"/>
      <c r="C318" s="37"/>
      <c r="D318" s="29"/>
      <c r="E318" s="37"/>
      <c r="F318" s="16"/>
      <c r="G318" s="15"/>
      <c r="H318" s="246"/>
      <c r="I318" s="101"/>
      <c r="J318" s="36"/>
      <c r="K318" s="35"/>
      <c r="L318" s="36"/>
    </row>
    <row r="319" spans="1:14" ht="15.75">
      <c r="A319" s="96"/>
      <c r="B319" s="203" t="s">
        <v>208</v>
      </c>
      <c r="C319" s="40" t="s">
        <v>21</v>
      </c>
      <c r="D319" s="39" t="s">
        <v>100</v>
      </c>
      <c r="E319" s="40" t="s">
        <v>101</v>
      </c>
      <c r="F319" s="56"/>
      <c r="G319" s="56"/>
      <c r="H319" s="202">
        <f>H322</f>
        <v>612</v>
      </c>
      <c r="I319" s="101"/>
      <c r="J319" s="36"/>
      <c r="K319" s="35"/>
      <c r="L319" s="36"/>
      <c r="N319" t="s">
        <v>209</v>
      </c>
    </row>
    <row r="320" spans="1:12" ht="15.75">
      <c r="A320" s="96"/>
      <c r="B320" s="203" t="s">
        <v>118</v>
      </c>
      <c r="C320" s="40"/>
      <c r="D320" s="39"/>
      <c r="E320" s="40"/>
      <c r="F320" s="56"/>
      <c r="G320" s="56"/>
      <c r="H320" s="202"/>
      <c r="I320" s="101"/>
      <c r="J320" s="36"/>
      <c r="K320" s="35"/>
      <c r="L320" s="36"/>
    </row>
    <row r="321" spans="1:12" ht="15.75">
      <c r="A321" s="96"/>
      <c r="B321" s="203"/>
      <c r="C321" s="40"/>
      <c r="D321" s="39"/>
      <c r="E321" s="40"/>
      <c r="F321" s="56"/>
      <c r="G321" s="56"/>
      <c r="H321" s="202"/>
      <c r="I321" s="101"/>
      <c r="J321" s="36"/>
      <c r="K321" s="35"/>
      <c r="L321" s="36"/>
    </row>
    <row r="322" spans="1:12" ht="15.75">
      <c r="A322" s="96"/>
      <c r="B322" s="201" t="s">
        <v>249</v>
      </c>
      <c r="C322" s="40" t="s">
        <v>21</v>
      </c>
      <c r="D322" s="39" t="s">
        <v>100</v>
      </c>
      <c r="E322" s="40" t="s">
        <v>101</v>
      </c>
      <c r="F322" s="56">
        <v>244</v>
      </c>
      <c r="G322" s="56"/>
      <c r="H322" s="202">
        <v>612</v>
      </c>
      <c r="I322" s="101"/>
      <c r="J322" s="36"/>
      <c r="K322" s="35"/>
      <c r="L322" s="36"/>
    </row>
    <row r="323" spans="1:12" ht="15.75">
      <c r="A323" s="96"/>
      <c r="B323" s="203"/>
      <c r="C323" s="40"/>
      <c r="D323" s="39"/>
      <c r="E323" s="40"/>
      <c r="F323" s="56"/>
      <c r="G323" s="56"/>
      <c r="H323" s="202"/>
      <c r="I323" s="101"/>
      <c r="J323" s="36"/>
      <c r="K323" s="35"/>
      <c r="L323" s="36"/>
    </row>
    <row r="324" spans="1:12" ht="15.75">
      <c r="A324" s="96"/>
      <c r="B324" s="203" t="s">
        <v>103</v>
      </c>
      <c r="C324" s="40" t="s">
        <v>21</v>
      </c>
      <c r="D324" s="39" t="s">
        <v>100</v>
      </c>
      <c r="E324" s="40" t="s">
        <v>102</v>
      </c>
      <c r="F324" s="56"/>
      <c r="G324" s="56"/>
      <c r="H324" s="202">
        <f>H326</f>
        <v>5</v>
      </c>
      <c r="I324" s="101"/>
      <c r="J324" s="36"/>
      <c r="K324" s="35"/>
      <c r="L324" s="36"/>
    </row>
    <row r="325" spans="1:12" ht="15.75">
      <c r="A325" s="96"/>
      <c r="B325" s="203"/>
      <c r="C325" s="40"/>
      <c r="D325" s="39"/>
      <c r="E325" s="40"/>
      <c r="F325" s="56"/>
      <c r="G325" s="56"/>
      <c r="H325" s="202"/>
      <c r="I325" s="101"/>
      <c r="J325" s="36"/>
      <c r="K325" s="35"/>
      <c r="L325" s="36"/>
    </row>
    <row r="326" spans="1:12" ht="15.75">
      <c r="A326" s="96"/>
      <c r="B326" s="201" t="s">
        <v>249</v>
      </c>
      <c r="C326" s="40" t="s">
        <v>21</v>
      </c>
      <c r="D326" s="39" t="s">
        <v>100</v>
      </c>
      <c r="E326" s="40" t="s">
        <v>102</v>
      </c>
      <c r="F326" s="56">
        <v>244</v>
      </c>
      <c r="G326" s="56"/>
      <c r="H326" s="202">
        <v>5</v>
      </c>
      <c r="I326" s="101"/>
      <c r="J326" s="36"/>
      <c r="K326" s="35"/>
      <c r="L326" s="36"/>
    </row>
    <row r="327" spans="1:12" ht="15.75">
      <c r="A327" s="96"/>
      <c r="B327" s="203"/>
      <c r="C327" s="40"/>
      <c r="D327" s="39"/>
      <c r="E327" s="40"/>
      <c r="F327" s="56"/>
      <c r="G327" s="56"/>
      <c r="H327" s="202"/>
      <c r="I327" s="101"/>
      <c r="J327" s="36"/>
      <c r="K327" s="35"/>
      <c r="L327" s="36"/>
    </row>
    <row r="328" spans="1:12" ht="15.75">
      <c r="A328" s="96"/>
      <c r="B328" s="203" t="s">
        <v>210</v>
      </c>
      <c r="C328" s="40" t="s">
        <v>21</v>
      </c>
      <c r="D328" s="39" t="s">
        <v>100</v>
      </c>
      <c r="E328" s="40" t="s">
        <v>104</v>
      </c>
      <c r="F328" s="56"/>
      <c r="G328" s="56"/>
      <c r="H328" s="202">
        <f>H330</f>
        <v>909.9</v>
      </c>
      <c r="I328" s="101"/>
      <c r="J328" s="36"/>
      <c r="K328" s="35"/>
      <c r="L328" s="36"/>
    </row>
    <row r="329" spans="1:12" ht="15.75">
      <c r="A329" s="96"/>
      <c r="B329" s="203"/>
      <c r="C329" s="40"/>
      <c r="D329" s="39"/>
      <c r="E329" s="40"/>
      <c r="F329" s="56"/>
      <c r="G329" s="56"/>
      <c r="H329" s="202"/>
      <c r="I329" s="101"/>
      <c r="J329" s="36"/>
      <c r="K329" s="35"/>
      <c r="L329" s="36"/>
    </row>
    <row r="330" spans="1:12" ht="15.75">
      <c r="A330" s="96"/>
      <c r="B330" s="201" t="s">
        <v>249</v>
      </c>
      <c r="C330" s="40" t="s">
        <v>21</v>
      </c>
      <c r="D330" s="39" t="s">
        <v>100</v>
      </c>
      <c r="E330" s="40" t="s">
        <v>104</v>
      </c>
      <c r="F330" s="56">
        <v>244</v>
      </c>
      <c r="G330" s="56"/>
      <c r="H330" s="202">
        <f>1160-250.1</f>
        <v>909.9</v>
      </c>
      <c r="I330" s="101"/>
      <c r="J330" s="36"/>
      <c r="K330" s="35"/>
      <c r="L330" s="36"/>
    </row>
    <row r="331" spans="1:12" ht="15.75">
      <c r="A331" s="96"/>
      <c r="B331" s="203"/>
      <c r="C331" s="40"/>
      <c r="D331" s="39"/>
      <c r="E331" s="40"/>
      <c r="F331" s="56"/>
      <c r="G331" s="56"/>
      <c r="H331" s="202"/>
      <c r="I331" s="101"/>
      <c r="J331" s="36"/>
      <c r="K331" s="35"/>
      <c r="L331" s="36"/>
    </row>
    <row r="332" spans="1:12" ht="15.75">
      <c r="A332" s="96"/>
      <c r="B332" s="203" t="s">
        <v>113</v>
      </c>
      <c r="C332" s="40" t="s">
        <v>21</v>
      </c>
      <c r="D332" s="39" t="s">
        <v>100</v>
      </c>
      <c r="E332" s="40" t="s">
        <v>105</v>
      </c>
      <c r="F332" s="56"/>
      <c r="G332" s="56"/>
      <c r="H332" s="202">
        <f>H334</f>
        <v>976</v>
      </c>
      <c r="I332" s="101"/>
      <c r="J332" s="36"/>
      <c r="K332" s="35"/>
      <c r="L332" s="36"/>
    </row>
    <row r="333" spans="1:12" ht="15.75">
      <c r="A333" s="96"/>
      <c r="B333" s="203"/>
      <c r="C333" s="40"/>
      <c r="D333" s="39"/>
      <c r="E333" s="40"/>
      <c r="F333" s="56"/>
      <c r="G333" s="56"/>
      <c r="H333" s="202"/>
      <c r="I333" s="101"/>
      <c r="J333" s="36"/>
      <c r="K333" s="35"/>
      <c r="L333" s="36"/>
    </row>
    <row r="334" spans="1:12" ht="15.75">
      <c r="A334" s="96"/>
      <c r="B334" s="201" t="s">
        <v>249</v>
      </c>
      <c r="C334" s="40" t="s">
        <v>21</v>
      </c>
      <c r="D334" s="39" t="s">
        <v>100</v>
      </c>
      <c r="E334" s="40" t="s">
        <v>105</v>
      </c>
      <c r="F334" s="56">
        <v>244</v>
      </c>
      <c r="G334" s="56"/>
      <c r="H334" s="202">
        <v>976</v>
      </c>
      <c r="I334" s="101"/>
      <c r="J334" s="36"/>
      <c r="K334" s="35"/>
      <c r="L334" s="36"/>
    </row>
    <row r="335" spans="1:12" ht="16.5" thickBot="1">
      <c r="A335" s="96"/>
      <c r="B335" s="247"/>
      <c r="C335" s="115"/>
      <c r="D335" s="116"/>
      <c r="E335" s="115"/>
      <c r="F335" s="117"/>
      <c r="G335" s="117"/>
      <c r="H335" s="200"/>
      <c r="I335" s="101"/>
      <c r="J335" s="36"/>
      <c r="K335" s="35"/>
      <c r="L335" s="36"/>
    </row>
    <row r="336" spans="1:12" ht="15.75">
      <c r="A336" s="96"/>
      <c r="B336" s="284" t="s">
        <v>140</v>
      </c>
      <c r="C336" s="285"/>
      <c r="D336" s="285"/>
      <c r="E336" s="285"/>
      <c r="F336" s="285"/>
      <c r="G336" s="39"/>
      <c r="H336" s="191">
        <f>H342+H349+H381</f>
        <v>6393.1</v>
      </c>
      <c r="I336" s="101"/>
      <c r="J336" s="36"/>
      <c r="K336" s="35"/>
      <c r="L336" s="36"/>
    </row>
    <row r="337" spans="1:12" ht="16.5" thickBot="1">
      <c r="A337" s="96"/>
      <c r="B337" s="248" t="s">
        <v>141</v>
      </c>
      <c r="C337" s="104"/>
      <c r="D337" s="104"/>
      <c r="E337" s="104"/>
      <c r="F337" s="104"/>
      <c r="G337" s="82"/>
      <c r="H337" s="249"/>
      <c r="I337" s="101"/>
      <c r="J337" s="36"/>
      <c r="K337" s="35"/>
      <c r="L337" s="36"/>
    </row>
    <row r="338" spans="1:12" ht="15.75">
      <c r="A338" s="96"/>
      <c r="B338" s="250"/>
      <c r="C338" s="105"/>
      <c r="D338" s="106"/>
      <c r="E338" s="105"/>
      <c r="F338" s="106"/>
      <c r="G338" s="103"/>
      <c r="H338" s="213"/>
      <c r="I338" s="101"/>
      <c r="J338" s="36"/>
      <c r="K338" s="35"/>
      <c r="L338" s="36"/>
    </row>
    <row r="339" spans="1:12" ht="15.75">
      <c r="A339" s="96"/>
      <c r="B339" s="190" t="s">
        <v>6</v>
      </c>
      <c r="C339" s="31"/>
      <c r="D339" s="21" t="s">
        <v>7</v>
      </c>
      <c r="E339" s="32"/>
      <c r="F339" s="21"/>
      <c r="G339" s="107"/>
      <c r="H339" s="191">
        <f>H342+H349+H381</f>
        <v>6393.1</v>
      </c>
      <c r="I339" s="101"/>
      <c r="J339" s="36"/>
      <c r="K339" s="35"/>
      <c r="L339" s="36"/>
    </row>
    <row r="340" spans="1:12" ht="15.75">
      <c r="A340" s="96"/>
      <c r="B340" s="192"/>
      <c r="C340" s="108"/>
      <c r="D340" s="109"/>
      <c r="E340" s="108"/>
      <c r="F340" s="109"/>
      <c r="G340" s="29"/>
      <c r="H340" s="207"/>
      <c r="I340" s="101"/>
      <c r="J340" s="36"/>
      <c r="K340" s="35"/>
      <c r="L340" s="36"/>
    </row>
    <row r="341" spans="1:12" ht="15.75">
      <c r="A341" s="96"/>
      <c r="B341" s="190" t="s">
        <v>106</v>
      </c>
      <c r="C341" s="31"/>
      <c r="D341" s="21"/>
      <c r="E341" s="32"/>
      <c r="F341" s="21"/>
      <c r="G341" s="39"/>
      <c r="H341" s="202"/>
      <c r="I341" s="101"/>
      <c r="J341" s="36"/>
      <c r="K341" s="35"/>
      <c r="L341" s="36"/>
    </row>
    <row r="342" spans="1:12" ht="15.75">
      <c r="A342" s="96"/>
      <c r="B342" s="190" t="s">
        <v>107</v>
      </c>
      <c r="C342" s="31"/>
      <c r="D342" s="21" t="s">
        <v>8</v>
      </c>
      <c r="E342" s="32"/>
      <c r="F342" s="21"/>
      <c r="G342" s="39"/>
      <c r="H342" s="191">
        <f>H344</f>
        <v>976.5</v>
      </c>
      <c r="I342" s="101"/>
      <c r="J342" s="36"/>
      <c r="K342" s="35"/>
      <c r="L342" s="36"/>
    </row>
    <row r="343" spans="1:12" ht="15.75">
      <c r="A343" s="96"/>
      <c r="B343" s="233"/>
      <c r="C343" s="16"/>
      <c r="D343" s="29"/>
      <c r="E343" s="37"/>
      <c r="F343" s="29"/>
      <c r="G343" s="29"/>
      <c r="H343" s="196"/>
      <c r="I343" s="101"/>
      <c r="J343" s="36"/>
      <c r="K343" s="35"/>
      <c r="L343" s="36"/>
    </row>
    <row r="344" spans="1:12" ht="19.5" customHeight="1">
      <c r="A344" s="96"/>
      <c r="B344" s="201" t="s">
        <v>9</v>
      </c>
      <c r="C344" s="40" t="s">
        <v>108</v>
      </c>
      <c r="D344" s="39" t="s">
        <v>8</v>
      </c>
      <c r="E344" s="40" t="s">
        <v>10</v>
      </c>
      <c r="F344" s="39"/>
      <c r="G344" s="39"/>
      <c r="H344" s="202">
        <f>H346</f>
        <v>976.5</v>
      </c>
      <c r="I344" s="101"/>
      <c r="J344" s="36"/>
      <c r="K344" s="35"/>
      <c r="L344" s="36"/>
    </row>
    <row r="345" spans="1:12" ht="15.75">
      <c r="A345" s="96"/>
      <c r="B345" s="201"/>
      <c r="C345" s="40"/>
      <c r="D345" s="39"/>
      <c r="E345" s="40"/>
      <c r="F345" s="39"/>
      <c r="G345" s="39"/>
      <c r="H345" s="202"/>
      <c r="I345" s="101"/>
      <c r="J345" s="36"/>
      <c r="K345" s="35"/>
      <c r="L345" s="36"/>
    </row>
    <row r="346" spans="1:15" ht="15.75">
      <c r="A346" s="96"/>
      <c r="B346" s="201" t="s">
        <v>242</v>
      </c>
      <c r="C346" s="40" t="s">
        <v>108</v>
      </c>
      <c r="D346" s="39" t="s">
        <v>8</v>
      </c>
      <c r="E346" s="40" t="s">
        <v>10</v>
      </c>
      <c r="F346" s="39" t="s">
        <v>237</v>
      </c>
      <c r="G346" s="39"/>
      <c r="H346" s="202">
        <f>1019.5-43</f>
        <v>976.5</v>
      </c>
      <c r="I346" s="101"/>
      <c r="J346" s="36"/>
      <c r="K346" s="35"/>
      <c r="L346" s="36"/>
      <c r="N346" s="163">
        <f>1019.5-H346</f>
        <v>43</v>
      </c>
      <c r="O346" s="253" t="s">
        <v>281</v>
      </c>
    </row>
    <row r="347" spans="1:12" ht="15.75">
      <c r="A347" s="96"/>
      <c r="B347" s="201"/>
      <c r="C347" s="40"/>
      <c r="D347" s="40"/>
      <c r="E347" s="40"/>
      <c r="F347" s="40"/>
      <c r="G347" s="39"/>
      <c r="H347" s="202"/>
      <c r="I347" s="101"/>
      <c r="J347" s="36"/>
      <c r="K347" s="35"/>
      <c r="L347" s="36"/>
    </row>
    <row r="348" spans="1:12" ht="15.75">
      <c r="A348" s="96"/>
      <c r="B348" s="197" t="s">
        <v>11</v>
      </c>
      <c r="C348" s="41"/>
      <c r="D348" s="42"/>
      <c r="E348" s="41"/>
      <c r="F348" s="110"/>
      <c r="G348" s="25"/>
      <c r="H348" s="217"/>
      <c r="I348" s="101"/>
      <c r="J348" s="36"/>
      <c r="K348" s="35"/>
      <c r="L348" s="36"/>
    </row>
    <row r="349" spans="1:12" ht="15.75">
      <c r="A349" s="96"/>
      <c r="B349" s="194" t="s">
        <v>12</v>
      </c>
      <c r="C349" s="32"/>
      <c r="D349" s="21" t="s">
        <v>13</v>
      </c>
      <c r="E349" s="32"/>
      <c r="F349" s="111"/>
      <c r="G349" s="39"/>
      <c r="H349" s="191">
        <f>H352+H372+H376</f>
        <v>5356.6</v>
      </c>
      <c r="I349" s="101"/>
      <c r="J349" s="36"/>
      <c r="K349" s="35"/>
      <c r="L349" s="36"/>
    </row>
    <row r="350" spans="1:12" ht="15.75">
      <c r="A350" s="96"/>
      <c r="B350" s="226" t="s">
        <v>14</v>
      </c>
      <c r="C350" s="37"/>
      <c r="D350" s="29"/>
      <c r="E350" s="37"/>
      <c r="F350" s="112"/>
      <c r="G350" s="29"/>
      <c r="H350" s="196"/>
      <c r="I350" s="101"/>
      <c r="J350" s="36"/>
      <c r="K350" s="35"/>
      <c r="L350" s="36"/>
    </row>
    <row r="351" spans="1:12" ht="15.75">
      <c r="A351" s="96"/>
      <c r="B351" s="194"/>
      <c r="C351" s="40"/>
      <c r="D351" s="39"/>
      <c r="E351" s="40"/>
      <c r="F351" s="39"/>
      <c r="G351" s="39"/>
      <c r="H351" s="202"/>
      <c r="I351" s="101"/>
      <c r="J351" s="36"/>
      <c r="K351" s="35"/>
      <c r="L351" s="36"/>
    </row>
    <row r="352" spans="1:14" ht="15.75">
      <c r="A352" s="96"/>
      <c r="B352" s="201" t="s">
        <v>252</v>
      </c>
      <c r="C352" s="40" t="s">
        <v>108</v>
      </c>
      <c r="D352" s="39" t="s">
        <v>13</v>
      </c>
      <c r="E352" s="40" t="s">
        <v>15</v>
      </c>
      <c r="F352" s="39"/>
      <c r="G352" s="39"/>
      <c r="H352" s="202">
        <f>H354+H360+H366</f>
        <v>4284.900000000001</v>
      </c>
      <c r="I352" s="101"/>
      <c r="J352" s="36"/>
      <c r="K352" s="35"/>
      <c r="L352" s="36"/>
      <c r="N352" s="163">
        <f>4790.8-H352</f>
        <v>505.89999999999964</v>
      </c>
    </row>
    <row r="353" spans="1:12" ht="15.75">
      <c r="A353" s="96"/>
      <c r="B353" s="201"/>
      <c r="C353" s="40"/>
      <c r="D353" s="39"/>
      <c r="E353" s="40"/>
      <c r="F353" s="39"/>
      <c r="G353" s="39"/>
      <c r="H353" s="202"/>
      <c r="I353" s="101"/>
      <c r="J353" s="36"/>
      <c r="K353" s="35"/>
      <c r="L353" s="36"/>
    </row>
    <row r="354" spans="1:12" ht="15.75">
      <c r="A354" s="96"/>
      <c r="B354" s="201" t="s">
        <v>240</v>
      </c>
      <c r="C354" s="40" t="s">
        <v>108</v>
      </c>
      <c r="D354" s="39" t="s">
        <v>13</v>
      </c>
      <c r="E354" s="40" t="s">
        <v>15</v>
      </c>
      <c r="F354" s="39" t="s">
        <v>241</v>
      </c>
      <c r="G354" s="39"/>
      <c r="H354" s="202">
        <f>H356+H358</f>
        <v>2321.9</v>
      </c>
      <c r="I354" s="101"/>
      <c r="J354" s="36"/>
      <c r="K354" s="35"/>
      <c r="L354" s="36"/>
    </row>
    <row r="355" spans="1:12" ht="15.75">
      <c r="A355" s="96"/>
      <c r="B355" s="201"/>
      <c r="C355" s="40"/>
      <c r="D355" s="39"/>
      <c r="E355" s="40"/>
      <c r="F355" s="39"/>
      <c r="G355" s="39"/>
      <c r="H355" s="202"/>
      <c r="I355" s="101"/>
      <c r="J355" s="36"/>
      <c r="K355" s="35"/>
      <c r="L355" s="36"/>
    </row>
    <row r="356" spans="1:15" ht="15.75">
      <c r="A356" s="96"/>
      <c r="B356" s="201" t="s">
        <v>242</v>
      </c>
      <c r="C356" s="40" t="s">
        <v>108</v>
      </c>
      <c r="D356" s="39" t="s">
        <v>13</v>
      </c>
      <c r="E356" s="40" t="s">
        <v>15</v>
      </c>
      <c r="F356" s="39" t="s">
        <v>237</v>
      </c>
      <c r="G356" s="39"/>
      <c r="H356" s="202">
        <f>1791.1+543.7+1-16</f>
        <v>2319.8</v>
      </c>
      <c r="I356" s="101"/>
      <c r="J356" s="36"/>
      <c r="K356" s="35"/>
      <c r="L356" s="36"/>
      <c r="O356" s="253" t="s">
        <v>282</v>
      </c>
    </row>
    <row r="357" spans="1:12" ht="15.75">
      <c r="A357" s="96"/>
      <c r="B357" s="201"/>
      <c r="C357" s="50"/>
      <c r="D357" s="160"/>
      <c r="E357" s="40"/>
      <c r="F357" s="39"/>
      <c r="G357" s="39"/>
      <c r="H357" s="202"/>
      <c r="I357" s="101"/>
      <c r="J357" s="36"/>
      <c r="K357" s="35"/>
      <c r="L357" s="36"/>
    </row>
    <row r="358" spans="1:12" ht="15.75">
      <c r="A358" s="96"/>
      <c r="B358" s="201" t="s">
        <v>243</v>
      </c>
      <c r="C358" s="50" t="s">
        <v>108</v>
      </c>
      <c r="D358" s="160" t="s">
        <v>13</v>
      </c>
      <c r="E358" s="40" t="s">
        <v>15</v>
      </c>
      <c r="F358" s="39" t="s">
        <v>244</v>
      </c>
      <c r="G358" s="39"/>
      <c r="H358" s="202">
        <f>1.6-0.5+1</f>
        <v>2.1</v>
      </c>
      <c r="I358" s="101"/>
      <c r="J358" s="36"/>
      <c r="K358" s="35"/>
      <c r="L358" s="36"/>
    </row>
    <row r="359" spans="1:12" ht="15.75">
      <c r="A359" s="96"/>
      <c r="B359" s="201"/>
      <c r="C359" s="50"/>
      <c r="D359" s="160"/>
      <c r="E359" s="40"/>
      <c r="F359" s="39"/>
      <c r="G359" s="39"/>
      <c r="H359" s="202"/>
      <c r="I359" s="101"/>
      <c r="J359" s="36"/>
      <c r="K359" s="35"/>
      <c r="L359" s="36"/>
    </row>
    <row r="360" spans="1:12" ht="15.75">
      <c r="A360" s="96"/>
      <c r="B360" s="201" t="s">
        <v>246</v>
      </c>
      <c r="C360" s="50" t="s">
        <v>108</v>
      </c>
      <c r="D360" s="160" t="s">
        <v>13</v>
      </c>
      <c r="E360" s="40" t="s">
        <v>15</v>
      </c>
      <c r="F360" s="40" t="s">
        <v>247</v>
      </c>
      <c r="G360" s="56"/>
      <c r="H360" s="202">
        <f>H362+H364</f>
        <v>1933.3000000000002</v>
      </c>
      <c r="I360" s="101"/>
      <c r="J360" s="36"/>
      <c r="K360" s="35"/>
      <c r="L360" s="36"/>
    </row>
    <row r="361" spans="1:12" ht="15.75">
      <c r="A361" s="96"/>
      <c r="B361" s="201"/>
      <c r="C361" s="50"/>
      <c r="D361" s="160"/>
      <c r="E361" s="39"/>
      <c r="F361" s="40"/>
      <c r="G361" s="56"/>
      <c r="H361" s="202"/>
      <c r="I361" s="101"/>
      <c r="J361" s="36"/>
      <c r="K361" s="35"/>
      <c r="L361" s="36"/>
    </row>
    <row r="362" spans="1:15" ht="15.75">
      <c r="A362" s="96"/>
      <c r="B362" s="201" t="s">
        <v>245</v>
      </c>
      <c r="C362" s="50" t="s">
        <v>108</v>
      </c>
      <c r="D362" s="160" t="s">
        <v>13</v>
      </c>
      <c r="E362" s="40" t="s">
        <v>15</v>
      </c>
      <c r="F362" s="40" t="s">
        <v>248</v>
      </c>
      <c r="G362" s="56"/>
      <c r="H362" s="202">
        <f>148.4+3.5+6.5+6.6+12+6.5+1.5-6+3.5</f>
        <v>182.5</v>
      </c>
      <c r="I362" s="101"/>
      <c r="J362" s="36"/>
      <c r="K362" s="35"/>
      <c r="L362" s="36"/>
      <c r="O362" s="253" t="s">
        <v>283</v>
      </c>
    </row>
    <row r="363" spans="1:12" ht="15.75">
      <c r="A363" s="96"/>
      <c r="B363" s="201"/>
      <c r="C363" s="50"/>
      <c r="D363" s="160"/>
      <c r="E363" s="39"/>
      <c r="F363" s="40"/>
      <c r="G363" s="56"/>
      <c r="H363" s="202"/>
      <c r="I363" s="101"/>
      <c r="J363" s="36"/>
      <c r="K363" s="35"/>
      <c r="L363" s="36"/>
    </row>
    <row r="364" spans="1:15" ht="15.75">
      <c r="A364" s="96"/>
      <c r="B364" s="201" t="s">
        <v>249</v>
      </c>
      <c r="C364" s="50" t="s">
        <v>108</v>
      </c>
      <c r="D364" s="160" t="s">
        <v>13</v>
      </c>
      <c r="E364" s="40" t="s">
        <v>15</v>
      </c>
      <c r="F364" s="40" t="s">
        <v>229</v>
      </c>
      <c r="G364" s="56"/>
      <c r="H364" s="202">
        <f>1846.1-526.2+119.4+182.9+114.7+17.4-3.5</f>
        <v>1750.8000000000002</v>
      </c>
      <c r="I364" s="101"/>
      <c r="J364" s="36"/>
      <c r="K364" s="35"/>
      <c r="L364" s="36"/>
      <c r="O364" s="253" t="s">
        <v>284</v>
      </c>
    </row>
    <row r="365" spans="1:12" ht="15.75">
      <c r="A365" s="96"/>
      <c r="B365" s="201"/>
      <c r="C365" s="50"/>
      <c r="D365" s="160"/>
      <c r="E365" s="40"/>
      <c r="F365" s="39"/>
      <c r="G365" s="56"/>
      <c r="H365" s="202"/>
      <c r="I365" s="101"/>
      <c r="J365" s="36"/>
      <c r="K365" s="35"/>
      <c r="L365" s="36"/>
    </row>
    <row r="366" spans="1:12" ht="15.75">
      <c r="A366" s="96"/>
      <c r="B366" s="201" t="s">
        <v>263</v>
      </c>
      <c r="C366" s="50" t="s">
        <v>108</v>
      </c>
      <c r="D366" s="160" t="s">
        <v>13</v>
      </c>
      <c r="E366" s="40" t="s">
        <v>15</v>
      </c>
      <c r="F366" s="39" t="s">
        <v>264</v>
      </c>
      <c r="G366" s="56"/>
      <c r="H366" s="202">
        <f>H368+H370</f>
        <v>29.7</v>
      </c>
      <c r="I366" s="101"/>
      <c r="J366" s="36"/>
      <c r="K366" s="35"/>
      <c r="L366" s="36"/>
    </row>
    <row r="367" spans="1:12" ht="15.75">
      <c r="A367" s="96"/>
      <c r="B367" s="201"/>
      <c r="C367" s="50"/>
      <c r="D367" s="160"/>
      <c r="E367" s="40"/>
      <c r="F367" s="39"/>
      <c r="G367" s="56"/>
      <c r="H367" s="202"/>
      <c r="I367" s="101"/>
      <c r="J367" s="36"/>
      <c r="K367" s="35"/>
      <c r="L367" s="36"/>
    </row>
    <row r="368" spans="1:12" ht="15.75">
      <c r="A368" s="96"/>
      <c r="B368" s="201" t="s">
        <v>261</v>
      </c>
      <c r="C368" s="40" t="s">
        <v>108</v>
      </c>
      <c r="D368" s="39" t="s">
        <v>13</v>
      </c>
      <c r="E368" s="40" t="s">
        <v>15</v>
      </c>
      <c r="F368" s="40" t="s">
        <v>262</v>
      </c>
      <c r="G368" s="56"/>
      <c r="H368" s="202">
        <v>11</v>
      </c>
      <c r="I368" s="101"/>
      <c r="J368" s="36"/>
      <c r="K368" s="35"/>
      <c r="L368" s="36"/>
    </row>
    <row r="369" spans="1:12" ht="15.75">
      <c r="A369" s="96"/>
      <c r="B369" s="201"/>
      <c r="C369" s="50"/>
      <c r="D369" s="160"/>
      <c r="E369" s="40"/>
      <c r="F369" s="39"/>
      <c r="G369" s="56"/>
      <c r="H369" s="202"/>
      <c r="I369" s="101"/>
      <c r="J369" s="36"/>
      <c r="K369" s="35"/>
      <c r="L369" s="36"/>
    </row>
    <row r="370" spans="1:12" ht="15.75">
      <c r="A370" s="96"/>
      <c r="B370" s="201" t="s">
        <v>260</v>
      </c>
      <c r="C370" s="40" t="s">
        <v>108</v>
      </c>
      <c r="D370" s="39" t="s">
        <v>13</v>
      </c>
      <c r="E370" s="40" t="s">
        <v>15</v>
      </c>
      <c r="F370" s="39" t="s">
        <v>259</v>
      </c>
      <c r="G370" s="56"/>
      <c r="H370" s="202">
        <v>18.7</v>
      </c>
      <c r="I370" s="101"/>
      <c r="J370" s="36"/>
      <c r="K370" s="35"/>
      <c r="L370" s="36"/>
    </row>
    <row r="371" spans="1:12" ht="15.75">
      <c r="A371" s="96"/>
      <c r="B371" s="201"/>
      <c r="C371" s="50"/>
      <c r="D371" s="160"/>
      <c r="E371" s="40"/>
      <c r="F371" s="39"/>
      <c r="G371" s="39"/>
      <c r="H371" s="202"/>
      <c r="I371" s="101"/>
      <c r="J371" s="36"/>
      <c r="K371" s="35"/>
      <c r="L371" s="36"/>
    </row>
    <row r="372" spans="1:12" ht="15.75">
      <c r="A372" s="96"/>
      <c r="B372" s="201" t="s">
        <v>253</v>
      </c>
      <c r="C372" s="40" t="s">
        <v>108</v>
      </c>
      <c r="D372" s="39" t="s">
        <v>13</v>
      </c>
      <c r="E372" s="40" t="s">
        <v>16</v>
      </c>
      <c r="F372" s="39"/>
      <c r="G372" s="39"/>
      <c r="H372" s="202">
        <f>H374</f>
        <v>838.4</v>
      </c>
      <c r="I372" s="101"/>
      <c r="J372" s="36"/>
      <c r="K372" s="35"/>
      <c r="L372" s="36"/>
    </row>
    <row r="373" spans="1:12" ht="15.75">
      <c r="A373" s="96"/>
      <c r="B373" s="201"/>
      <c r="C373" s="40"/>
      <c r="D373" s="39"/>
      <c r="E373" s="40"/>
      <c r="F373" s="39"/>
      <c r="G373" s="39"/>
      <c r="H373" s="202"/>
      <c r="I373" s="101"/>
      <c r="J373" s="36"/>
      <c r="K373" s="35"/>
      <c r="L373" s="36"/>
    </row>
    <row r="374" spans="1:15" ht="15.75">
      <c r="A374" s="96"/>
      <c r="B374" s="201" t="s">
        <v>242</v>
      </c>
      <c r="C374" s="40" t="s">
        <v>108</v>
      </c>
      <c r="D374" s="39" t="s">
        <v>13</v>
      </c>
      <c r="E374" s="40" t="s">
        <v>16</v>
      </c>
      <c r="F374" s="39" t="s">
        <v>237</v>
      </c>
      <c r="G374" s="39"/>
      <c r="H374" s="202">
        <f>856.3-17.9</f>
        <v>838.4</v>
      </c>
      <c r="I374" s="101"/>
      <c r="J374" s="36"/>
      <c r="K374" s="35"/>
      <c r="L374" s="36"/>
      <c r="O374" s="253" t="s">
        <v>280</v>
      </c>
    </row>
    <row r="375" spans="1:12" ht="15.75">
      <c r="A375" s="96"/>
      <c r="B375" s="201"/>
      <c r="C375" s="40"/>
      <c r="D375" s="39"/>
      <c r="E375" s="40"/>
      <c r="F375" s="39"/>
      <c r="G375" s="39"/>
      <c r="H375" s="202"/>
      <c r="I375" s="101"/>
      <c r="J375" s="36"/>
      <c r="K375" s="35"/>
      <c r="L375" s="36"/>
    </row>
    <row r="376" spans="1:12" ht="15.75">
      <c r="A376" s="96"/>
      <c r="B376" s="201" t="s">
        <v>254</v>
      </c>
      <c r="C376" s="40" t="s">
        <v>108</v>
      </c>
      <c r="D376" s="39" t="s">
        <v>13</v>
      </c>
      <c r="E376" s="40" t="s">
        <v>255</v>
      </c>
      <c r="F376" s="39"/>
      <c r="G376" s="39"/>
      <c r="H376" s="202">
        <f>H378</f>
        <v>233.3</v>
      </c>
      <c r="I376" s="101"/>
      <c r="J376" s="36"/>
      <c r="K376" s="35"/>
      <c r="L376" s="36"/>
    </row>
    <row r="377" spans="1:12" ht="15.75">
      <c r="A377" s="96"/>
      <c r="B377" s="201"/>
      <c r="C377" s="40"/>
      <c r="D377" s="39"/>
      <c r="E377" s="40"/>
      <c r="F377" s="39"/>
      <c r="G377" s="39"/>
      <c r="H377" s="202"/>
      <c r="I377" s="101"/>
      <c r="J377" s="36"/>
      <c r="K377" s="35"/>
      <c r="L377" s="36"/>
    </row>
    <row r="378" spans="1:14" ht="15.75">
      <c r="A378" s="96"/>
      <c r="B378" s="201" t="s">
        <v>257</v>
      </c>
      <c r="C378" s="40" t="s">
        <v>108</v>
      </c>
      <c r="D378" s="39" t="s">
        <v>13</v>
      </c>
      <c r="E378" s="40" t="s">
        <v>255</v>
      </c>
      <c r="F378" s="39" t="s">
        <v>256</v>
      </c>
      <c r="G378" s="39"/>
      <c r="H378" s="202">
        <v>233.3</v>
      </c>
      <c r="I378" s="101"/>
      <c r="J378" s="36"/>
      <c r="K378" s="35"/>
      <c r="L378" s="36"/>
      <c r="N378" s="163"/>
    </row>
    <row r="379" spans="1:14" ht="15.75">
      <c r="A379" s="96"/>
      <c r="B379" s="201" t="s">
        <v>258</v>
      </c>
      <c r="C379" s="40"/>
      <c r="D379" s="39"/>
      <c r="E379" s="40"/>
      <c r="F379" s="39"/>
      <c r="G379" s="39"/>
      <c r="H379" s="202"/>
      <c r="I379" s="101"/>
      <c r="J379" s="36"/>
      <c r="K379" s="35"/>
      <c r="L379" s="36"/>
      <c r="N379" s="163"/>
    </row>
    <row r="380" spans="1:12" ht="15.75">
      <c r="A380" s="96"/>
      <c r="B380" s="201"/>
      <c r="C380" s="40"/>
      <c r="D380" s="39"/>
      <c r="E380" s="40"/>
      <c r="F380" s="39"/>
      <c r="G380" s="39"/>
      <c r="H380" s="202"/>
      <c r="I380" s="101"/>
      <c r="J380" s="36"/>
      <c r="K380" s="35"/>
      <c r="L380" s="36"/>
    </row>
    <row r="381" spans="1:12" ht="15.75">
      <c r="A381" s="96"/>
      <c r="B381" s="197" t="s">
        <v>34</v>
      </c>
      <c r="C381" s="41"/>
      <c r="D381" s="42" t="s">
        <v>35</v>
      </c>
      <c r="E381" s="41"/>
      <c r="F381" s="42"/>
      <c r="G381" s="25"/>
      <c r="H381" s="198">
        <f>H384</f>
        <v>60</v>
      </c>
      <c r="I381" s="101"/>
      <c r="J381" s="36"/>
      <c r="K381" s="35"/>
      <c r="L381" s="36"/>
    </row>
    <row r="382" spans="1:12" ht="15.75">
      <c r="A382" s="96"/>
      <c r="B382" s="195"/>
      <c r="C382" s="37"/>
      <c r="D382" s="29"/>
      <c r="E382" s="37"/>
      <c r="F382" s="29"/>
      <c r="G382" s="29"/>
      <c r="H382" s="196"/>
      <c r="I382" s="101"/>
      <c r="J382" s="36"/>
      <c r="K382" s="35"/>
      <c r="L382" s="36"/>
    </row>
    <row r="383" spans="1:12" ht="15.75">
      <c r="A383" s="96"/>
      <c r="B383" s="201" t="s">
        <v>109</v>
      </c>
      <c r="C383" s="40"/>
      <c r="D383" s="39"/>
      <c r="E383" s="40"/>
      <c r="F383" s="113"/>
      <c r="G383" s="39"/>
      <c r="H383" s="202"/>
      <c r="I383" s="101"/>
      <c r="J383" s="36"/>
      <c r="K383" s="35"/>
      <c r="L383" s="36"/>
    </row>
    <row r="384" spans="1:12" ht="15.75">
      <c r="A384" s="96"/>
      <c r="B384" s="201" t="s">
        <v>155</v>
      </c>
      <c r="C384" s="40" t="s">
        <v>108</v>
      </c>
      <c r="D384" s="39" t="s">
        <v>35</v>
      </c>
      <c r="E384" s="40" t="s">
        <v>40</v>
      </c>
      <c r="F384" s="113"/>
      <c r="G384" s="39"/>
      <c r="H384" s="202">
        <f>H386</f>
        <v>60</v>
      </c>
      <c r="I384" s="101"/>
      <c r="J384" s="36"/>
      <c r="K384" s="35"/>
      <c r="L384" s="36"/>
    </row>
    <row r="385" spans="1:12" ht="15.75">
      <c r="A385" s="96"/>
      <c r="B385" s="201"/>
      <c r="C385" s="40"/>
      <c r="D385" s="39"/>
      <c r="E385" s="40"/>
      <c r="F385" s="113"/>
      <c r="G385" s="39"/>
      <c r="H385" s="202"/>
      <c r="I385" s="101"/>
      <c r="J385" s="36"/>
      <c r="K385" s="35"/>
      <c r="L385" s="36"/>
    </row>
    <row r="386" spans="1:12" ht="15.75">
      <c r="A386" s="96"/>
      <c r="B386" s="201" t="s">
        <v>260</v>
      </c>
      <c r="C386" s="40" t="s">
        <v>108</v>
      </c>
      <c r="D386" s="39" t="s">
        <v>35</v>
      </c>
      <c r="E386" s="40" t="s">
        <v>40</v>
      </c>
      <c r="F386" s="113" t="s">
        <v>259</v>
      </c>
      <c r="G386" s="39"/>
      <c r="H386" s="202">
        <v>60</v>
      </c>
      <c r="I386" s="101"/>
      <c r="J386" s="36"/>
      <c r="K386" s="35"/>
      <c r="L386" s="36"/>
    </row>
    <row r="387" spans="1:12" ht="16.5" thickBot="1">
      <c r="A387" s="96"/>
      <c r="B387" s="201"/>
      <c r="C387" s="39"/>
      <c r="D387" s="160"/>
      <c r="E387" s="50"/>
      <c r="F387" s="184"/>
      <c r="G387" s="120"/>
      <c r="H387" s="202"/>
      <c r="I387" s="101"/>
      <c r="J387" s="36"/>
      <c r="K387" s="35"/>
      <c r="L387" s="36"/>
    </row>
    <row r="388" spans="1:12" ht="42.75" customHeight="1" thickBot="1">
      <c r="A388" s="96"/>
      <c r="B388" s="264" t="s">
        <v>290</v>
      </c>
      <c r="C388" s="265"/>
      <c r="D388" s="256"/>
      <c r="E388" s="256"/>
      <c r="F388" s="257"/>
      <c r="G388" s="116"/>
      <c r="H388" s="258">
        <f>H391</f>
        <v>200</v>
      </c>
      <c r="I388" s="101"/>
      <c r="J388" s="36"/>
      <c r="K388" s="35"/>
      <c r="L388" s="36"/>
    </row>
    <row r="389" spans="1:12" ht="21" customHeight="1">
      <c r="A389" s="96"/>
      <c r="B389" s="259" t="s">
        <v>6</v>
      </c>
      <c r="C389" s="260"/>
      <c r="D389" s="181" t="s">
        <v>7</v>
      </c>
      <c r="E389" s="181"/>
      <c r="F389" s="181"/>
      <c r="G389" s="180"/>
      <c r="H389" s="261">
        <v>200</v>
      </c>
      <c r="I389" s="101"/>
      <c r="J389" s="36"/>
      <c r="K389" s="35"/>
      <c r="L389" s="36"/>
    </row>
    <row r="390" spans="1:12" ht="12.75" customHeight="1">
      <c r="A390" s="96"/>
      <c r="B390" s="203"/>
      <c r="C390" s="179"/>
      <c r="D390" s="39"/>
      <c r="E390" s="179"/>
      <c r="F390" s="39"/>
      <c r="G390" s="39"/>
      <c r="H390" s="202"/>
      <c r="I390" s="101"/>
      <c r="J390" s="36"/>
      <c r="K390" s="35"/>
      <c r="L390" s="36"/>
    </row>
    <row r="391" spans="1:12" ht="15.75">
      <c r="A391" s="96"/>
      <c r="B391" s="251" t="s">
        <v>217</v>
      </c>
      <c r="C391" s="181"/>
      <c r="D391" s="182" t="s">
        <v>218</v>
      </c>
      <c r="E391" s="180"/>
      <c r="F391" s="120"/>
      <c r="G391" s="120"/>
      <c r="H391" s="252">
        <f>H393</f>
        <v>200</v>
      </c>
      <c r="I391" s="101"/>
      <c r="J391" s="36"/>
      <c r="K391" s="35"/>
      <c r="L391" s="36"/>
    </row>
    <row r="392" spans="1:12" ht="15.75">
      <c r="A392" s="96"/>
      <c r="B392" s="203"/>
      <c r="C392" s="179"/>
      <c r="D392" s="39"/>
      <c r="E392" s="179"/>
      <c r="F392" s="39"/>
      <c r="G392" s="39"/>
      <c r="H392" s="202"/>
      <c r="I392" s="101"/>
      <c r="J392" s="36"/>
      <c r="K392" s="35"/>
      <c r="L392" s="36"/>
    </row>
    <row r="393" spans="1:12" ht="16.5">
      <c r="A393" s="96"/>
      <c r="B393" s="203" t="s">
        <v>219</v>
      </c>
      <c r="C393" s="179" t="s">
        <v>271</v>
      </c>
      <c r="D393" s="39" t="s">
        <v>218</v>
      </c>
      <c r="E393" s="178" t="s">
        <v>223</v>
      </c>
      <c r="F393" s="39"/>
      <c r="G393" s="39"/>
      <c r="H393" s="202">
        <f>H396</f>
        <v>200</v>
      </c>
      <c r="I393" s="101"/>
      <c r="J393" s="36"/>
      <c r="K393" s="35"/>
      <c r="L393" s="36"/>
    </row>
    <row r="394" spans="1:12" ht="15.75">
      <c r="A394" s="96"/>
      <c r="B394" s="203" t="s">
        <v>220</v>
      </c>
      <c r="C394" s="179"/>
      <c r="D394" s="39"/>
      <c r="E394" s="179"/>
      <c r="F394" s="39"/>
      <c r="G394" s="39"/>
      <c r="H394" s="202"/>
      <c r="I394" s="101"/>
      <c r="J394" s="36"/>
      <c r="K394" s="35"/>
      <c r="L394" s="36"/>
    </row>
    <row r="395" spans="1:12" ht="16.5">
      <c r="A395" s="96"/>
      <c r="B395" s="203"/>
      <c r="C395" s="179"/>
      <c r="D395" s="39"/>
      <c r="E395" s="178"/>
      <c r="F395" s="39"/>
      <c r="G395" s="39"/>
      <c r="H395" s="202"/>
      <c r="I395" s="101"/>
      <c r="J395" s="36"/>
      <c r="K395" s="35"/>
      <c r="L395" s="36"/>
    </row>
    <row r="396" spans="1:12" ht="16.5">
      <c r="A396" s="96"/>
      <c r="B396" s="201" t="s">
        <v>249</v>
      </c>
      <c r="C396" s="179" t="s">
        <v>271</v>
      </c>
      <c r="D396" s="39" t="s">
        <v>218</v>
      </c>
      <c r="E396" s="178" t="s">
        <v>223</v>
      </c>
      <c r="F396" s="68" t="s">
        <v>229</v>
      </c>
      <c r="G396" s="39"/>
      <c r="H396" s="202">
        <v>200</v>
      </c>
      <c r="I396" s="101"/>
      <c r="J396" s="36"/>
      <c r="K396" s="35"/>
      <c r="L396" s="36"/>
    </row>
    <row r="397" spans="1:12" ht="9.75" customHeight="1">
      <c r="A397" s="96"/>
      <c r="B397" s="204"/>
      <c r="C397" s="180"/>
      <c r="D397" s="120"/>
      <c r="E397" s="180"/>
      <c r="F397" s="120"/>
      <c r="G397" s="120"/>
      <c r="H397" s="205"/>
      <c r="I397" s="101"/>
      <c r="J397" s="36"/>
      <c r="K397" s="35"/>
      <c r="L397" s="36"/>
    </row>
    <row r="398" spans="1:14" ht="24.75" customHeight="1">
      <c r="A398" s="96"/>
      <c r="B398" s="278" t="s">
        <v>111</v>
      </c>
      <c r="C398" s="279"/>
      <c r="D398" s="279"/>
      <c r="E398" s="279"/>
      <c r="F398" s="279"/>
      <c r="G398" s="120"/>
      <c r="H398" s="252">
        <f>H15+H336+H388</f>
        <v>87650.19999999998</v>
      </c>
      <c r="I398" s="101"/>
      <c r="J398" s="36"/>
      <c r="K398" s="35"/>
      <c r="L398" s="36"/>
      <c r="N398" t="s">
        <v>214</v>
      </c>
    </row>
    <row r="399" spans="2:12" ht="15">
      <c r="B399" s="114"/>
      <c r="C399" s="114"/>
      <c r="D399" s="114"/>
      <c r="E399" s="114"/>
      <c r="F399" s="114"/>
      <c r="G399" s="114"/>
      <c r="H399" s="114"/>
      <c r="I399" s="167"/>
      <c r="J399" s="167"/>
      <c r="K399" s="167"/>
      <c r="L399" s="167"/>
    </row>
  </sheetData>
  <sheetProtection/>
  <mergeCells count="23">
    <mergeCell ref="B398:F398"/>
    <mergeCell ref="J7:L7"/>
    <mergeCell ref="R7:V7"/>
    <mergeCell ref="A8:H8"/>
    <mergeCell ref="I12:L12"/>
    <mergeCell ref="B15:F15"/>
    <mergeCell ref="B336:F336"/>
    <mergeCell ref="E12:E14"/>
    <mergeCell ref="H12:H14"/>
    <mergeCell ref="B1:H1"/>
    <mergeCell ref="B2:H2"/>
    <mergeCell ref="B13:B14"/>
    <mergeCell ref="C12:C14"/>
    <mergeCell ref="B3:H3"/>
    <mergeCell ref="F12:F14"/>
    <mergeCell ref="B10:H10"/>
    <mergeCell ref="D12:D14"/>
    <mergeCell ref="B5:H5"/>
    <mergeCell ref="B6:H6"/>
    <mergeCell ref="B4:H4"/>
    <mergeCell ref="B388:C388"/>
    <mergeCell ref="A7:H7"/>
    <mergeCell ref="B9:H9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7" r:id="rId1"/>
  <rowBreaks count="1" manualBreakCount="1">
    <brk id="3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</cp:lastModifiedBy>
  <cp:lastPrinted>2013-12-16T08:21:45Z</cp:lastPrinted>
  <dcterms:created xsi:type="dcterms:W3CDTF">2013-12-17T06:45:04Z</dcterms:created>
  <dcterms:modified xsi:type="dcterms:W3CDTF">2013-12-17T09:23:23Z</dcterms:modified>
  <cp:category/>
  <cp:version/>
  <cp:contentType/>
  <cp:contentStatus/>
</cp:coreProperties>
</file>